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gro2\Desktop\школа\"/>
    </mc:Choice>
  </mc:AlternateContent>
  <xr:revisionPtr revIDLastSave="0" documentId="13_ncr:1_{6DCB2B8E-3746-49CB-B397-4599D9399AF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2" i="2" l="1"/>
  <c r="C172" i="2"/>
  <c r="C129" i="2"/>
  <c r="C107" i="2"/>
  <c r="E172" i="2" l="1"/>
  <c r="F172" i="2"/>
  <c r="G172" i="2"/>
  <c r="D172" i="2"/>
  <c r="C151" i="2" l="1"/>
  <c r="E100" i="2"/>
  <c r="F100" i="2"/>
  <c r="G100" i="2"/>
  <c r="D100" i="2"/>
  <c r="E85" i="2"/>
  <c r="F85" i="2"/>
  <c r="G85" i="2"/>
  <c r="D85" i="2"/>
  <c r="C18" i="2"/>
  <c r="G183" i="2"/>
  <c r="F183" i="2"/>
  <c r="E183" i="2"/>
  <c r="D183" i="2"/>
  <c r="G142" i="2"/>
  <c r="F142" i="2"/>
  <c r="E142" i="2"/>
  <c r="D142" i="2"/>
  <c r="G9" i="2" l="1"/>
  <c r="F9" i="2"/>
  <c r="E9" i="2"/>
  <c r="D9" i="2"/>
  <c r="G209" i="2" l="1"/>
  <c r="G211" i="2" s="1"/>
  <c r="F209" i="2"/>
  <c r="F211" i="2" s="1"/>
  <c r="E209" i="2"/>
  <c r="E211" i="2" s="1"/>
  <c r="D209" i="2"/>
  <c r="D211" i="2" s="1"/>
  <c r="G77" i="2"/>
  <c r="G78" i="2" s="1"/>
  <c r="F77" i="2"/>
  <c r="F78" i="2" s="1"/>
  <c r="E77" i="2"/>
  <c r="E78" i="2" s="1"/>
  <c r="D77" i="2"/>
  <c r="D78" i="2" s="1"/>
  <c r="G243" i="2"/>
  <c r="G244" i="2" s="1"/>
  <c r="F243" i="2"/>
  <c r="F244" i="2" s="1"/>
  <c r="E243" i="2"/>
  <c r="E244" i="2" s="1"/>
  <c r="D243" i="2"/>
  <c r="D244" i="2" s="1"/>
  <c r="G197" i="2"/>
  <c r="G198" i="2" s="1"/>
  <c r="F197" i="2"/>
  <c r="F198" i="2" s="1"/>
  <c r="E197" i="2"/>
  <c r="E198" i="2" s="1"/>
  <c r="D197" i="2"/>
  <c r="D198" i="2" s="1"/>
  <c r="G154" i="2"/>
  <c r="G155" i="2" s="1"/>
  <c r="F154" i="2"/>
  <c r="F155" i="2" s="1"/>
  <c r="E154" i="2"/>
  <c r="E155" i="2" s="1"/>
  <c r="D154" i="2"/>
  <c r="D155" i="2" s="1"/>
  <c r="G110" i="2"/>
  <c r="G111" i="2" s="1"/>
  <c r="F110" i="2"/>
  <c r="F111" i="2" s="1"/>
  <c r="E110" i="2"/>
  <c r="E111" i="2" s="1"/>
  <c r="D110" i="2"/>
  <c r="D111" i="2" s="1"/>
  <c r="G65" i="2"/>
  <c r="G66" i="2" s="1"/>
  <c r="F65" i="2"/>
  <c r="E65" i="2"/>
  <c r="D65" i="2"/>
  <c r="G21" i="2"/>
  <c r="G22" i="2" s="1"/>
  <c r="F21" i="2"/>
  <c r="F22" i="2" s="1"/>
  <c r="E21" i="2"/>
  <c r="E22" i="2" s="1"/>
  <c r="D21" i="2"/>
  <c r="D22" i="2" s="1"/>
  <c r="G221" i="2"/>
  <c r="G222" i="2" s="1"/>
  <c r="F221" i="2"/>
  <c r="F222" i="2" s="1"/>
  <c r="E221" i="2"/>
  <c r="E222" i="2" s="1"/>
  <c r="D221" i="2"/>
  <c r="D222" i="2" s="1"/>
  <c r="G175" i="2"/>
  <c r="G176" i="2" s="1"/>
  <c r="F175" i="2"/>
  <c r="F176" i="2" s="1"/>
  <c r="E175" i="2"/>
  <c r="E176" i="2" s="1"/>
  <c r="D175" i="2"/>
  <c r="D176" i="2" s="1"/>
  <c r="G132" i="2"/>
  <c r="G133" i="2" s="1"/>
  <c r="F132" i="2"/>
  <c r="F133" i="2" s="1"/>
  <c r="E132" i="2"/>
  <c r="E133" i="2" s="1"/>
  <c r="D132" i="2"/>
  <c r="D133" i="2" s="1"/>
  <c r="G88" i="2"/>
  <c r="G89" i="2" s="1"/>
  <c r="G90" i="2" s="1"/>
  <c r="F88" i="2"/>
  <c r="F89" i="2" s="1"/>
  <c r="F90" i="2" s="1"/>
  <c r="E88" i="2"/>
  <c r="E89" i="2" s="1"/>
  <c r="E90" i="2" s="1"/>
  <c r="D88" i="2"/>
  <c r="D89" i="2" s="1"/>
  <c r="D90" i="2" s="1"/>
  <c r="G51" i="2"/>
  <c r="F51" i="2"/>
  <c r="E51" i="2"/>
  <c r="D51" i="2"/>
  <c r="G43" i="2"/>
  <c r="G44" i="2" s="1"/>
  <c r="F43" i="2"/>
  <c r="E43" i="2"/>
  <c r="D43" i="2"/>
  <c r="G265" i="2"/>
  <c r="G266" i="2" s="1"/>
  <c r="F265" i="2"/>
  <c r="F266" i="2" s="1"/>
  <c r="E265" i="2"/>
  <c r="E266" i="2" s="1"/>
  <c r="D265" i="2"/>
  <c r="D266" i="2" s="1"/>
  <c r="G182" i="2" l="1"/>
  <c r="G50" i="2"/>
  <c r="C266" i="2" l="1"/>
  <c r="C244" i="2"/>
  <c r="C240" i="2"/>
  <c r="C222" i="2"/>
  <c r="C218" i="2"/>
  <c r="C211" i="2"/>
  <c r="C198" i="2"/>
  <c r="C194" i="2"/>
  <c r="C187" i="2"/>
  <c r="C176" i="2"/>
  <c r="C155" i="2"/>
  <c r="C133" i="2"/>
  <c r="C122" i="2"/>
  <c r="C111" i="2"/>
  <c r="C89" i="2"/>
  <c r="C85" i="2"/>
  <c r="C78" i="2"/>
  <c r="C66" i="2"/>
  <c r="C62" i="2"/>
  <c r="C55" i="2"/>
  <c r="C44" i="2"/>
  <c r="C40" i="2"/>
  <c r="C22" i="2"/>
  <c r="G262" i="2"/>
  <c r="F262" i="2"/>
  <c r="E262" i="2"/>
  <c r="D262" i="2"/>
  <c r="G255" i="2"/>
  <c r="F255" i="2"/>
  <c r="E255" i="2"/>
  <c r="D255" i="2"/>
  <c r="C255" i="2"/>
  <c r="G240" i="2"/>
  <c r="F240" i="2"/>
  <c r="E240" i="2"/>
  <c r="D240" i="2"/>
  <c r="G233" i="2"/>
  <c r="F233" i="2"/>
  <c r="E233" i="2"/>
  <c r="D233" i="2"/>
  <c r="C233" i="2"/>
  <c r="G218" i="2"/>
  <c r="G223" i="2" s="1"/>
  <c r="F218" i="2"/>
  <c r="F223" i="2" s="1"/>
  <c r="E218" i="2"/>
  <c r="E223" i="2" s="1"/>
  <c r="D218" i="2"/>
  <c r="D223" i="2" s="1"/>
  <c r="G194" i="2"/>
  <c r="F194" i="2"/>
  <c r="E194" i="2"/>
  <c r="D194" i="2"/>
  <c r="G187" i="2"/>
  <c r="F187" i="2"/>
  <c r="E187" i="2"/>
  <c r="D187" i="2"/>
  <c r="G166" i="2"/>
  <c r="G177" i="2" s="1"/>
  <c r="F166" i="2"/>
  <c r="F177" i="2" s="1"/>
  <c r="E166" i="2"/>
  <c r="E177" i="2" s="1"/>
  <c r="D166" i="2"/>
  <c r="D177" i="2" s="1"/>
  <c r="C166" i="2"/>
  <c r="G151" i="2"/>
  <c r="F151" i="2"/>
  <c r="E151" i="2"/>
  <c r="D151" i="2"/>
  <c r="G144" i="2"/>
  <c r="F144" i="2"/>
  <c r="E144" i="2"/>
  <c r="D144" i="2"/>
  <c r="C144" i="2"/>
  <c r="G129" i="2"/>
  <c r="F129" i="2"/>
  <c r="E129" i="2"/>
  <c r="D129" i="2"/>
  <c r="G122" i="2"/>
  <c r="F122" i="2"/>
  <c r="E122" i="2"/>
  <c r="D122" i="2"/>
  <c r="G107" i="2"/>
  <c r="G112" i="2" s="1"/>
  <c r="F107" i="2"/>
  <c r="F112" i="2" s="1"/>
  <c r="E107" i="2"/>
  <c r="E112" i="2" s="1"/>
  <c r="D107" i="2"/>
  <c r="D112" i="2" s="1"/>
  <c r="C100" i="2"/>
  <c r="F66" i="2"/>
  <c r="E66" i="2"/>
  <c r="D66" i="2"/>
  <c r="G62" i="2"/>
  <c r="F62" i="2"/>
  <c r="E62" i="2"/>
  <c r="D62" i="2"/>
  <c r="G55" i="2"/>
  <c r="F55" i="2"/>
  <c r="E55" i="2"/>
  <c r="D55" i="2"/>
  <c r="F44" i="2"/>
  <c r="E44" i="2"/>
  <c r="D44" i="2"/>
  <c r="G40" i="2"/>
  <c r="F40" i="2"/>
  <c r="E40" i="2"/>
  <c r="D40" i="2"/>
  <c r="G33" i="2"/>
  <c r="F33" i="2"/>
  <c r="E33" i="2"/>
  <c r="D33" i="2"/>
  <c r="C33" i="2"/>
  <c r="C134" i="2" l="1"/>
  <c r="C245" i="2"/>
  <c r="G67" i="2"/>
  <c r="E67" i="2"/>
  <c r="E134" i="2"/>
  <c r="D156" i="2"/>
  <c r="F156" i="2"/>
  <c r="E199" i="2"/>
  <c r="G199" i="2"/>
  <c r="D245" i="2"/>
  <c r="F245" i="2"/>
  <c r="E267" i="2"/>
  <c r="G267" i="2"/>
  <c r="C67" i="2"/>
  <c r="C112" i="2"/>
  <c r="C177" i="2"/>
  <c r="C223" i="2"/>
  <c r="D67" i="2"/>
  <c r="F67" i="2"/>
  <c r="D134" i="2"/>
  <c r="F134" i="2"/>
  <c r="E156" i="2"/>
  <c r="G156" i="2"/>
  <c r="D199" i="2"/>
  <c r="F199" i="2"/>
  <c r="E245" i="2"/>
  <c r="G245" i="2"/>
  <c r="D267" i="2"/>
  <c r="F267" i="2"/>
  <c r="C45" i="2"/>
  <c r="C90" i="2"/>
  <c r="C156" i="2"/>
  <c r="C199" i="2"/>
  <c r="C267" i="2"/>
  <c r="E45" i="2"/>
  <c r="G45" i="2"/>
  <c r="D45" i="2"/>
  <c r="F45" i="2"/>
  <c r="G134" i="2"/>
  <c r="G18" i="2"/>
  <c r="F18" i="2"/>
  <c r="D18" i="2"/>
  <c r="E18" i="2"/>
  <c r="G11" i="2"/>
  <c r="F11" i="2"/>
  <c r="F23" i="2" s="1"/>
  <c r="E11" i="2"/>
  <c r="D11" i="2"/>
  <c r="C11" i="2"/>
  <c r="C23" i="2" s="1"/>
  <c r="E23" i="2" l="1"/>
  <c r="D23" i="2"/>
  <c r="G23" i="2"/>
</calcChain>
</file>

<file path=xl/sharedStrings.xml><?xml version="1.0" encoding="utf-8"?>
<sst xmlns="http://schemas.openxmlformats.org/spreadsheetml/2006/main" count="455" uniqueCount="120">
  <si>
    <t>Приём пищи</t>
  </si>
  <si>
    <t>Наименование блюда</t>
  </si>
  <si>
    <t>Выход блюда</t>
  </si>
  <si>
    <t>Пищевые вещества</t>
  </si>
  <si>
    <t>№ рецептуры</t>
  </si>
  <si>
    <t>Белки, г</t>
  </si>
  <si>
    <t>Жиры, г</t>
  </si>
  <si>
    <t>Углеводы, г</t>
  </si>
  <si>
    <t>1 неделя День первый</t>
  </si>
  <si>
    <t>Завтрак 1</t>
  </si>
  <si>
    <t>Обед</t>
  </si>
  <si>
    <t>Энерг. ценность, ккал</t>
  </si>
  <si>
    <t>Итого за завтрак</t>
  </si>
  <si>
    <t>Итого за обед</t>
  </si>
  <si>
    <t xml:space="preserve">Масло сливочное </t>
  </si>
  <si>
    <t xml:space="preserve">Хлеб пшеничный </t>
  </si>
  <si>
    <t xml:space="preserve">Какао с молоком </t>
  </si>
  <si>
    <t xml:space="preserve">Каша гречневая рассыпчатая </t>
  </si>
  <si>
    <t xml:space="preserve">Напиток из сухофруктов </t>
  </si>
  <si>
    <t xml:space="preserve"> Полдник</t>
  </si>
  <si>
    <t xml:space="preserve">Итого за полдник </t>
  </si>
  <si>
    <t xml:space="preserve">Пюре картофельное </t>
  </si>
  <si>
    <t xml:space="preserve">Котлета мясная </t>
  </si>
  <si>
    <t xml:space="preserve">1 неделя День второй </t>
  </si>
  <si>
    <t xml:space="preserve">Каша молочная пшенная </t>
  </si>
  <si>
    <t xml:space="preserve">Сыр порционный </t>
  </si>
  <si>
    <t xml:space="preserve">Рис отварной </t>
  </si>
  <si>
    <t xml:space="preserve">Печень тушеная в сметане </t>
  </si>
  <si>
    <t xml:space="preserve">Напиток из ягод с/м </t>
  </si>
  <si>
    <t>Итого за  день:</t>
  </si>
  <si>
    <t xml:space="preserve">1 неделя День третий </t>
  </si>
  <si>
    <t xml:space="preserve">Омлет натуральный с зеленым горошком </t>
  </si>
  <si>
    <t>150/30</t>
  </si>
  <si>
    <t xml:space="preserve">Макаронные изделия отварные </t>
  </si>
  <si>
    <t xml:space="preserve">Котлета рыбная </t>
  </si>
  <si>
    <t>1 неделя День четвертый</t>
  </si>
  <si>
    <t xml:space="preserve">Суп картофельный с рыбными консервами </t>
  </si>
  <si>
    <t xml:space="preserve">Ёжики мясные с соусом </t>
  </si>
  <si>
    <t>200/50</t>
  </si>
  <si>
    <t xml:space="preserve">Котлета куриная </t>
  </si>
  <si>
    <t xml:space="preserve">2 неделя День двенадцатый </t>
  </si>
  <si>
    <t xml:space="preserve">2 неделя День восьмой </t>
  </si>
  <si>
    <t xml:space="preserve">Запеканка творожная с фруктовым соусом </t>
  </si>
  <si>
    <t xml:space="preserve">Меню приготавливаемых блюд Возрастная категория: от 12  лет и старше </t>
  </si>
  <si>
    <t>1 неделя День пятый</t>
  </si>
  <si>
    <t>1 неделя День шестой</t>
  </si>
  <si>
    <t xml:space="preserve">2 неделя День седьмой  </t>
  </si>
  <si>
    <t xml:space="preserve">2 неделя День девятый </t>
  </si>
  <si>
    <t>2 неделя День десятый</t>
  </si>
  <si>
    <t>2 неделя День одиннадцатый</t>
  </si>
  <si>
    <t xml:space="preserve">Сосиски отварные </t>
  </si>
  <si>
    <t xml:space="preserve">Чай с сахаром </t>
  </si>
  <si>
    <t xml:space="preserve">Щи из свежей капусты с картофелем и сметаной </t>
  </si>
  <si>
    <t>250/10</t>
  </si>
  <si>
    <t xml:space="preserve">Шницель из свинины </t>
  </si>
  <si>
    <t xml:space="preserve">Хлеб ржаной </t>
  </si>
  <si>
    <t xml:space="preserve">Сок в индивидуальной упаковке </t>
  </si>
  <si>
    <t xml:space="preserve">Печенье </t>
  </si>
  <si>
    <t xml:space="preserve">Рассольник Ленинградский со сметаной </t>
  </si>
  <si>
    <t xml:space="preserve">Яблоко </t>
  </si>
  <si>
    <t xml:space="preserve">Суп карофельный с горохом лущеным </t>
  </si>
  <si>
    <t xml:space="preserve">Борщ из свежей капусты с картофелем и сметаной </t>
  </si>
  <si>
    <t xml:space="preserve">Суп картофельный с яйцом </t>
  </si>
  <si>
    <t>50/50</t>
  </si>
  <si>
    <t xml:space="preserve">Жаркое по - домашнему </t>
  </si>
  <si>
    <t xml:space="preserve">Овощи порционные свежие </t>
  </si>
  <si>
    <t>Хлеб пшеничный</t>
  </si>
  <si>
    <t xml:space="preserve">Чай с сахаром и лимоном </t>
  </si>
  <si>
    <t>200/5</t>
  </si>
  <si>
    <t xml:space="preserve">Сосиска отварная </t>
  </si>
  <si>
    <t>Каша молочная "Дружба"</t>
  </si>
  <si>
    <t xml:space="preserve">Плов со свининой </t>
  </si>
  <si>
    <t xml:space="preserve">Икра кабачковая </t>
  </si>
  <si>
    <t>№ 204</t>
  </si>
  <si>
    <t>№ 61</t>
  </si>
  <si>
    <t>№ 282</t>
  </si>
  <si>
    <t>№ 321</t>
  </si>
  <si>
    <t>№ 639</t>
  </si>
  <si>
    <t>№ 177</t>
  </si>
  <si>
    <t>№ 7</t>
  </si>
  <si>
    <t>№ 397</t>
  </si>
  <si>
    <t>№ 6</t>
  </si>
  <si>
    <t>№ 76</t>
  </si>
  <si>
    <t>№ 366</t>
  </si>
  <si>
    <t>№ 139</t>
  </si>
  <si>
    <t>№ 216</t>
  </si>
  <si>
    <t>№ 57</t>
  </si>
  <si>
    <t>№ 496</t>
  </si>
  <si>
    <t>№ 248</t>
  </si>
  <si>
    <t>№ 140</t>
  </si>
  <si>
    <t>№ 436</t>
  </si>
  <si>
    <t>№ 113</t>
  </si>
  <si>
    <t>№ 84</t>
  </si>
  <si>
    <t>№ 450</t>
  </si>
  <si>
    <t>№ 376</t>
  </si>
  <si>
    <t>№ 686</t>
  </si>
  <si>
    <t xml:space="preserve">Гуляш из свинины </t>
  </si>
  <si>
    <t>Биточек мясной</t>
  </si>
  <si>
    <t xml:space="preserve">Напиток ягод с/м </t>
  </si>
  <si>
    <t xml:space="preserve">Овощное рагу со свининой </t>
  </si>
  <si>
    <t xml:space="preserve">Овощи порционные </t>
  </si>
  <si>
    <t>70/30</t>
  </si>
  <si>
    <t xml:space="preserve">Солянка по - домашнему с курой и сметаной </t>
  </si>
  <si>
    <t>250/10/10</t>
  </si>
  <si>
    <t>№ 148</t>
  </si>
  <si>
    <t xml:space="preserve">Суп вермишелевый с курой </t>
  </si>
  <si>
    <t>№168</t>
  </si>
  <si>
    <t>№277</t>
  </si>
  <si>
    <t>№394</t>
  </si>
  <si>
    <t>№321</t>
  </si>
  <si>
    <t>№639</t>
  </si>
  <si>
    <t>№443</t>
  </si>
  <si>
    <t>№282</t>
  </si>
  <si>
    <t>№140</t>
  </si>
  <si>
    <t>№331</t>
  </si>
  <si>
    <t>№439</t>
  </si>
  <si>
    <t>№157</t>
  </si>
  <si>
    <t xml:space="preserve">Пирог с повидлом </t>
  </si>
  <si>
    <t xml:space="preserve">Сосиска в тесте </t>
  </si>
  <si>
    <t xml:space="preserve">Пирог с яйцом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</si>
</sst>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b/>
      <sz val="10.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4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/>
    <xf numFmtId="2" fontId="6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2" fontId="4" fillId="0" borderId="1" xfId="0" applyNumberFormat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DD13-D2A4-41AA-AAB7-55F6B34E62BB}">
  <sheetPr>
    <pageSetUpPr fitToPage="1"/>
  </sheetPr>
  <dimension ref="A1:H269"/>
  <sheetViews>
    <sheetView tabSelected="1" topLeftCell="A265" zoomScaleNormal="100" workbookViewId="0">
      <selection activeCell="C268" sqref="C268:G270"/>
    </sheetView>
  </sheetViews>
  <sheetFormatPr defaultColWidth="9.109375" defaultRowHeight="14.4" x14ac:dyDescent="0.3"/>
  <cols>
    <col min="1" max="1" width="15.6640625" style="19" customWidth="1"/>
    <col min="2" max="2" width="48.5546875" style="24" customWidth="1"/>
    <col min="3" max="3" width="9.109375" style="19"/>
    <col min="4" max="5" width="12.6640625" style="1" bestFit="1" customWidth="1"/>
    <col min="6" max="6" width="12.33203125" style="1" customWidth="1"/>
    <col min="7" max="7" width="11" style="1" customWidth="1"/>
    <col min="8" max="8" width="17" style="1" customWidth="1"/>
    <col min="9" max="12" width="9.109375" style="1"/>
    <col min="13" max="13" width="12.6640625" style="1" bestFit="1" customWidth="1"/>
    <col min="14" max="16384" width="9.109375" style="1"/>
  </cols>
  <sheetData>
    <row r="1" spans="1:8" ht="15" customHeight="1" x14ac:dyDescent="0.3"/>
    <row r="2" spans="1:8" ht="14.25" customHeight="1" x14ac:dyDescent="0.3">
      <c r="B2" s="36" t="s">
        <v>43</v>
      </c>
      <c r="C2" s="36"/>
      <c r="D2" s="36"/>
      <c r="E2" s="36"/>
      <c r="F2" s="36"/>
      <c r="H2" s="2"/>
    </row>
    <row r="3" spans="1:8" s="6" customFormat="1" ht="25.2" customHeight="1" x14ac:dyDescent="0.3">
      <c r="A3" s="17" t="s">
        <v>0</v>
      </c>
      <c r="B3" s="18" t="s">
        <v>1</v>
      </c>
      <c r="C3" s="17" t="s">
        <v>2</v>
      </c>
      <c r="D3" s="35" t="s">
        <v>3</v>
      </c>
      <c r="E3" s="35"/>
      <c r="F3" s="35"/>
      <c r="G3" s="35" t="s">
        <v>11</v>
      </c>
      <c r="H3" s="17" t="s">
        <v>4</v>
      </c>
    </row>
    <row r="4" spans="1:8" s="6" customFormat="1" ht="18.75" customHeight="1" x14ac:dyDescent="0.3">
      <c r="A4" s="17"/>
      <c r="B4" s="21"/>
      <c r="C4" s="17"/>
      <c r="D4" s="17" t="s">
        <v>5</v>
      </c>
      <c r="E4" s="17" t="s">
        <v>6</v>
      </c>
      <c r="F4" s="17" t="s">
        <v>7</v>
      </c>
      <c r="G4" s="35"/>
      <c r="H4" s="17"/>
    </row>
    <row r="5" spans="1:8" s="6" customFormat="1" ht="15.75" customHeight="1" x14ac:dyDescent="0.3">
      <c r="A5" s="34" t="s">
        <v>8</v>
      </c>
      <c r="B5" s="34"/>
      <c r="C5" s="17"/>
      <c r="D5" s="5"/>
      <c r="E5" s="5"/>
      <c r="F5" s="5"/>
      <c r="G5" s="5"/>
      <c r="H5" s="5"/>
    </row>
    <row r="6" spans="1:8" s="6" customFormat="1" ht="15" customHeight="1" x14ac:dyDescent="0.3">
      <c r="A6" s="34" t="s">
        <v>9</v>
      </c>
      <c r="B6" s="21" t="s">
        <v>33</v>
      </c>
      <c r="C6" s="17">
        <v>200</v>
      </c>
      <c r="D6" s="7">
        <v>7.01</v>
      </c>
      <c r="E6" s="7">
        <v>16.5</v>
      </c>
      <c r="F6" s="7">
        <v>47.06</v>
      </c>
      <c r="G6" s="8">
        <v>371</v>
      </c>
      <c r="H6" s="9" t="s">
        <v>73</v>
      </c>
    </row>
    <row r="7" spans="1:8" s="6" customFormat="1" ht="15" customHeight="1" x14ac:dyDescent="0.3">
      <c r="A7" s="34"/>
      <c r="B7" s="21" t="s">
        <v>50</v>
      </c>
      <c r="C7" s="17">
        <v>100</v>
      </c>
      <c r="D7" s="7">
        <v>12</v>
      </c>
      <c r="E7" s="7">
        <v>22</v>
      </c>
      <c r="F7" s="7">
        <v>5</v>
      </c>
      <c r="G7" s="8">
        <v>280</v>
      </c>
      <c r="H7" s="9"/>
    </row>
    <row r="8" spans="1:8" s="6" customFormat="1" ht="15" customHeight="1" x14ac:dyDescent="0.3">
      <c r="A8" s="34"/>
      <c r="B8" s="21" t="s">
        <v>51</v>
      </c>
      <c r="C8" s="17">
        <v>200</v>
      </c>
      <c r="D8" s="14">
        <v>0.06</v>
      </c>
      <c r="E8" s="7">
        <v>0.02</v>
      </c>
      <c r="F8" s="8">
        <v>5.41</v>
      </c>
      <c r="G8" s="8">
        <v>22.11</v>
      </c>
      <c r="H8" s="9" t="s">
        <v>94</v>
      </c>
    </row>
    <row r="9" spans="1:8" s="6" customFormat="1" ht="15" customHeight="1" x14ac:dyDescent="0.3">
      <c r="A9" s="34"/>
      <c r="B9" s="21" t="s">
        <v>57</v>
      </c>
      <c r="C9" s="17">
        <v>50</v>
      </c>
      <c r="D9" s="28">
        <f>1.65/2</f>
        <v>0.82499999999999996</v>
      </c>
      <c r="E9" s="28">
        <f>2.12/2</f>
        <v>1.06</v>
      </c>
      <c r="F9" s="28">
        <f>18.1/2</f>
        <v>9.0500000000000007</v>
      </c>
      <c r="G9" s="28">
        <f>97.75/2</f>
        <v>48.875</v>
      </c>
      <c r="H9" s="9"/>
    </row>
    <row r="10" spans="1:8" s="6" customFormat="1" ht="15" customHeight="1" x14ac:dyDescent="0.3">
      <c r="A10" s="34"/>
      <c r="B10" s="21"/>
      <c r="C10" s="17"/>
      <c r="D10" s="8"/>
      <c r="E10" s="8"/>
      <c r="F10" s="8"/>
      <c r="G10" s="8"/>
      <c r="H10" s="9"/>
    </row>
    <row r="11" spans="1:8" s="12" customFormat="1" ht="15" customHeight="1" x14ac:dyDescent="0.3">
      <c r="A11" s="16"/>
      <c r="B11" s="22" t="s">
        <v>12</v>
      </c>
      <c r="C11" s="16">
        <f>SUM(C6:C10)</f>
        <v>550</v>
      </c>
      <c r="D11" s="10">
        <f>D10+D9+D8+D7+D6</f>
        <v>19.895</v>
      </c>
      <c r="E11" s="10">
        <f t="shared" ref="E11:G11" si="0">E10+E9+E8+E7+E6</f>
        <v>39.58</v>
      </c>
      <c r="F11" s="10">
        <f t="shared" si="0"/>
        <v>66.52000000000001</v>
      </c>
      <c r="G11" s="10">
        <f t="shared" si="0"/>
        <v>721.98500000000001</v>
      </c>
      <c r="H11" s="11"/>
    </row>
    <row r="12" spans="1:8" s="6" customFormat="1" x14ac:dyDescent="0.3">
      <c r="A12" s="34" t="s">
        <v>10</v>
      </c>
      <c r="B12" s="21" t="s">
        <v>105</v>
      </c>
      <c r="C12" s="17" t="s">
        <v>53</v>
      </c>
      <c r="D12" s="5">
        <v>1.2</v>
      </c>
      <c r="E12" s="5">
        <v>2.4</v>
      </c>
      <c r="F12" s="5">
        <v>5.9</v>
      </c>
      <c r="G12" s="5">
        <v>47.8</v>
      </c>
      <c r="H12" s="9" t="s">
        <v>104</v>
      </c>
    </row>
    <row r="13" spans="1:8" s="6" customFormat="1" ht="15" customHeight="1" x14ac:dyDescent="0.3">
      <c r="A13" s="34"/>
      <c r="B13" s="21" t="s">
        <v>17</v>
      </c>
      <c r="C13" s="17">
        <v>200</v>
      </c>
      <c r="D13" s="7">
        <v>10.050000000000001</v>
      </c>
      <c r="E13" s="7">
        <v>11.33</v>
      </c>
      <c r="F13" s="7">
        <v>41.25</v>
      </c>
      <c r="G13" s="7">
        <v>307</v>
      </c>
      <c r="H13" s="9" t="s">
        <v>106</v>
      </c>
    </row>
    <row r="14" spans="1:8" s="6" customFormat="1" ht="15" customHeight="1" x14ac:dyDescent="0.3">
      <c r="A14" s="34"/>
      <c r="B14" s="21" t="s">
        <v>96</v>
      </c>
      <c r="C14" s="17" t="s">
        <v>63</v>
      </c>
      <c r="D14" s="8">
        <v>12.84</v>
      </c>
      <c r="E14" s="8">
        <v>10.32</v>
      </c>
      <c r="F14" s="8">
        <v>3.3</v>
      </c>
      <c r="G14" s="8">
        <v>187</v>
      </c>
      <c r="H14" s="9" t="s">
        <v>107</v>
      </c>
    </row>
    <row r="15" spans="1:8" s="6" customFormat="1" ht="15" customHeight="1" x14ac:dyDescent="0.3">
      <c r="A15" s="34"/>
      <c r="B15" s="21" t="s">
        <v>28</v>
      </c>
      <c r="C15" s="17">
        <v>200</v>
      </c>
      <c r="D15" s="8">
        <v>0.11</v>
      </c>
      <c r="E15" s="8">
        <v>0.11</v>
      </c>
      <c r="F15" s="8">
        <v>30.22</v>
      </c>
      <c r="G15" s="8">
        <v>98.55</v>
      </c>
      <c r="H15" s="9" t="s">
        <v>108</v>
      </c>
    </row>
    <row r="16" spans="1:8" s="6" customFormat="1" ht="15" customHeight="1" x14ac:dyDescent="0.3">
      <c r="A16" s="34"/>
      <c r="B16" s="21" t="s">
        <v>55</v>
      </c>
      <c r="C16" s="17">
        <v>50</v>
      </c>
      <c r="D16" s="29">
        <v>3.4</v>
      </c>
      <c r="E16" s="29">
        <v>0.6</v>
      </c>
      <c r="F16" s="29">
        <v>20</v>
      </c>
      <c r="G16" s="29">
        <v>97.5</v>
      </c>
      <c r="H16" s="9"/>
    </row>
    <row r="17" spans="1:8" s="6" customFormat="1" ht="15" customHeight="1" x14ac:dyDescent="0.3">
      <c r="A17" s="34"/>
      <c r="B17" s="21"/>
      <c r="C17" s="17"/>
      <c r="D17" s="8"/>
      <c r="E17" s="8"/>
      <c r="F17" s="8"/>
      <c r="G17" s="8"/>
      <c r="H17" s="9"/>
    </row>
    <row r="18" spans="1:8" s="12" customFormat="1" ht="15" customHeight="1" x14ac:dyDescent="0.3">
      <c r="A18" s="16"/>
      <c r="B18" s="22" t="s">
        <v>13</v>
      </c>
      <c r="C18" s="16">
        <f>260+C13+C15+C16+100</f>
        <v>810</v>
      </c>
      <c r="D18" s="10">
        <f>D17+D16+D15+D14+D13+D12</f>
        <v>27.6</v>
      </c>
      <c r="E18" s="10">
        <f t="shared" ref="E18:G18" si="1">E17+E16+E15+E14+E13+E12</f>
        <v>24.759999999999998</v>
      </c>
      <c r="F18" s="10">
        <f t="shared" si="1"/>
        <v>100.67</v>
      </c>
      <c r="G18" s="10">
        <f t="shared" si="1"/>
        <v>737.84999999999991</v>
      </c>
      <c r="H18" s="11"/>
    </row>
    <row r="19" spans="1:8" s="6" customFormat="1" ht="15" customHeight="1" x14ac:dyDescent="0.3">
      <c r="A19" s="34" t="s">
        <v>19</v>
      </c>
      <c r="B19" s="21" t="s">
        <v>56</v>
      </c>
      <c r="C19" s="17">
        <v>200</v>
      </c>
      <c r="D19" s="8"/>
      <c r="E19" s="8"/>
      <c r="F19" s="8">
        <v>20</v>
      </c>
      <c r="G19" s="8">
        <v>90</v>
      </c>
      <c r="H19" s="9"/>
    </row>
    <row r="20" spans="1:8" s="6" customFormat="1" ht="15" customHeight="1" x14ac:dyDescent="0.3">
      <c r="A20" s="34"/>
      <c r="B20" s="21" t="s">
        <v>117</v>
      </c>
      <c r="C20" s="26">
        <v>75</v>
      </c>
      <c r="D20" s="8">
        <v>2.25</v>
      </c>
      <c r="E20" s="8">
        <v>1.72</v>
      </c>
      <c r="F20" s="8">
        <v>43.87</v>
      </c>
      <c r="G20" s="8">
        <v>202.5</v>
      </c>
      <c r="H20" s="9"/>
    </row>
    <row r="21" spans="1:8" s="6" customFormat="1" ht="15.6" x14ac:dyDescent="0.3">
      <c r="A21" s="34"/>
      <c r="B21" s="21" t="s">
        <v>57</v>
      </c>
      <c r="C21" s="17">
        <v>50</v>
      </c>
      <c r="D21" s="28">
        <f>1.65/2</f>
        <v>0.82499999999999996</v>
      </c>
      <c r="E21" s="28">
        <f>2.12/2</f>
        <v>1.06</v>
      </c>
      <c r="F21" s="28">
        <f>18.1/2</f>
        <v>9.0500000000000007</v>
      </c>
      <c r="G21" s="28">
        <f>97.75/2</f>
        <v>48.875</v>
      </c>
      <c r="H21" s="9"/>
    </row>
    <row r="22" spans="1:8" s="6" customFormat="1" x14ac:dyDescent="0.3">
      <c r="A22" s="16"/>
      <c r="B22" s="22" t="s">
        <v>20</v>
      </c>
      <c r="C22" s="16">
        <f>C19+C21+C20</f>
        <v>325</v>
      </c>
      <c r="D22" s="13">
        <f t="shared" ref="D22:F22" si="2">D21+D20+D19</f>
        <v>3.0750000000000002</v>
      </c>
      <c r="E22" s="13">
        <f t="shared" si="2"/>
        <v>2.7800000000000002</v>
      </c>
      <c r="F22" s="13">
        <f t="shared" si="2"/>
        <v>72.92</v>
      </c>
      <c r="G22" s="13">
        <f>G21+G20+G19</f>
        <v>341.375</v>
      </c>
      <c r="H22" s="9"/>
    </row>
    <row r="23" spans="1:8" s="6" customFormat="1" ht="15.75" customHeight="1" x14ac:dyDescent="0.3">
      <c r="A23" s="34" t="s">
        <v>29</v>
      </c>
      <c r="B23" s="34"/>
      <c r="C23" s="16">
        <f>C22+C18+C11</f>
        <v>1685</v>
      </c>
      <c r="D23" s="10">
        <f>D22+D18+D11</f>
        <v>50.57</v>
      </c>
      <c r="E23" s="10">
        <f>E22+E18+E11</f>
        <v>67.12</v>
      </c>
      <c r="F23" s="10">
        <f>F22+F11</f>
        <v>139.44</v>
      </c>
      <c r="G23" s="10">
        <f>G22+G18+G11</f>
        <v>1801.21</v>
      </c>
      <c r="H23" s="17"/>
    </row>
    <row r="24" spans="1:8" s="4" customFormat="1" ht="15.6" x14ac:dyDescent="0.3">
      <c r="A24" s="20"/>
      <c r="B24" s="23"/>
      <c r="C24" s="20"/>
      <c r="D24" s="3"/>
      <c r="E24" s="3"/>
      <c r="F24" s="3"/>
      <c r="G24" s="3"/>
      <c r="H24" s="3"/>
    </row>
    <row r="25" spans="1:8" s="6" customFormat="1" ht="25.2" customHeight="1" x14ac:dyDescent="0.3">
      <c r="A25" s="26" t="s">
        <v>0</v>
      </c>
      <c r="B25" s="18" t="s">
        <v>1</v>
      </c>
      <c r="C25" s="26" t="s">
        <v>2</v>
      </c>
      <c r="D25" s="35" t="s">
        <v>3</v>
      </c>
      <c r="E25" s="35"/>
      <c r="F25" s="35"/>
      <c r="G25" s="35" t="s">
        <v>11</v>
      </c>
      <c r="H25" s="26" t="s">
        <v>4</v>
      </c>
    </row>
    <row r="26" spans="1:8" s="6" customFormat="1" ht="18.75" customHeight="1" x14ac:dyDescent="0.3">
      <c r="A26" s="26"/>
      <c r="B26" s="21"/>
      <c r="C26" s="26"/>
      <c r="D26" s="26" t="s">
        <v>5</v>
      </c>
      <c r="E26" s="26" t="s">
        <v>6</v>
      </c>
      <c r="F26" s="26" t="s">
        <v>7</v>
      </c>
      <c r="G26" s="35"/>
      <c r="H26" s="26"/>
    </row>
    <row r="27" spans="1:8" s="6" customFormat="1" ht="15.75" customHeight="1" x14ac:dyDescent="0.3">
      <c r="A27" s="34" t="s">
        <v>23</v>
      </c>
      <c r="B27" s="34"/>
      <c r="C27" s="26"/>
      <c r="D27" s="5"/>
      <c r="E27" s="5"/>
      <c r="F27" s="5"/>
      <c r="G27" s="5"/>
      <c r="H27" s="5"/>
    </row>
    <row r="28" spans="1:8" s="6" customFormat="1" ht="15" customHeight="1" x14ac:dyDescent="0.3">
      <c r="A28" s="34" t="s">
        <v>9</v>
      </c>
      <c r="B28" s="21" t="s">
        <v>24</v>
      </c>
      <c r="C28" s="26">
        <v>250</v>
      </c>
      <c r="D28" s="7">
        <v>11.6</v>
      </c>
      <c r="E28" s="7">
        <v>10.08</v>
      </c>
      <c r="F28" s="7">
        <v>35.5</v>
      </c>
      <c r="G28" s="8">
        <v>227.5</v>
      </c>
      <c r="H28" s="9" t="s">
        <v>78</v>
      </c>
    </row>
    <row r="29" spans="1:8" s="6" customFormat="1" ht="15" customHeight="1" x14ac:dyDescent="0.3">
      <c r="A29" s="34"/>
      <c r="B29" s="21" t="s">
        <v>25</v>
      </c>
      <c r="C29" s="26">
        <v>15</v>
      </c>
      <c r="D29" s="7">
        <v>3.79</v>
      </c>
      <c r="E29" s="7">
        <v>3.79</v>
      </c>
      <c r="F29" s="7"/>
      <c r="G29" s="8">
        <v>67.5</v>
      </c>
      <c r="H29" s="9" t="s">
        <v>79</v>
      </c>
    </row>
    <row r="30" spans="1:8" s="6" customFormat="1" ht="15" customHeight="1" x14ac:dyDescent="0.3">
      <c r="A30" s="34"/>
      <c r="B30" s="21" t="s">
        <v>16</v>
      </c>
      <c r="C30" s="26">
        <v>200</v>
      </c>
      <c r="D30" s="14">
        <v>4.9000000000000004</v>
      </c>
      <c r="E30" s="7">
        <v>5</v>
      </c>
      <c r="F30" s="8">
        <v>32.5</v>
      </c>
      <c r="G30" s="8">
        <v>195</v>
      </c>
      <c r="H30" s="9" t="s">
        <v>80</v>
      </c>
    </row>
    <row r="31" spans="1:8" s="6" customFormat="1" ht="15" customHeight="1" x14ac:dyDescent="0.3">
      <c r="A31" s="34"/>
      <c r="B31" s="21" t="s">
        <v>15</v>
      </c>
      <c r="C31" s="26">
        <v>60</v>
      </c>
      <c r="D31" s="27">
        <v>4.3600000000000003</v>
      </c>
      <c r="E31" s="28">
        <v>2.78</v>
      </c>
      <c r="F31" s="29">
        <v>27</v>
      </c>
      <c r="G31" s="30">
        <v>151.80000000000001</v>
      </c>
      <c r="H31" s="9"/>
    </row>
    <row r="32" spans="1:8" s="6" customFormat="1" ht="15" customHeight="1" x14ac:dyDescent="0.3">
      <c r="A32" s="34"/>
      <c r="B32" s="21" t="s">
        <v>14</v>
      </c>
      <c r="C32" s="26">
        <v>15</v>
      </c>
      <c r="D32" s="8">
        <v>1.4999999999999999E-2</v>
      </c>
      <c r="E32" s="8">
        <v>12.45</v>
      </c>
      <c r="F32" s="8">
        <v>0.09</v>
      </c>
      <c r="G32" s="8">
        <v>115.5</v>
      </c>
      <c r="H32" s="9" t="s">
        <v>81</v>
      </c>
    </row>
    <row r="33" spans="1:8" s="12" customFormat="1" ht="15" customHeight="1" x14ac:dyDescent="0.3">
      <c r="A33" s="25"/>
      <c r="B33" s="22" t="s">
        <v>12</v>
      </c>
      <c r="C33" s="25">
        <f>SUM(C28:C32)</f>
        <v>540</v>
      </c>
      <c r="D33" s="10">
        <f>D32+D31+D30+D29+D28</f>
        <v>24.664999999999999</v>
      </c>
      <c r="E33" s="10">
        <f t="shared" ref="E33:G33" si="3">E32+E31+E30+E29+E28</f>
        <v>34.099999999999994</v>
      </c>
      <c r="F33" s="10">
        <f t="shared" si="3"/>
        <v>95.09</v>
      </c>
      <c r="G33" s="10">
        <f t="shared" si="3"/>
        <v>757.3</v>
      </c>
      <c r="H33" s="11"/>
    </row>
    <row r="34" spans="1:8" s="6" customFormat="1" x14ac:dyDescent="0.3">
      <c r="A34" s="34" t="s">
        <v>10</v>
      </c>
      <c r="B34" s="21" t="s">
        <v>58</v>
      </c>
      <c r="C34" s="26" t="s">
        <v>53</v>
      </c>
      <c r="D34" s="5">
        <v>3</v>
      </c>
      <c r="E34" s="5">
        <v>4.5</v>
      </c>
      <c r="F34" s="5">
        <v>20.100000000000001</v>
      </c>
      <c r="G34" s="5">
        <v>135</v>
      </c>
      <c r="H34" s="9" t="s">
        <v>82</v>
      </c>
    </row>
    <row r="35" spans="1:8" s="6" customFormat="1" ht="15" customHeight="1" x14ac:dyDescent="0.3">
      <c r="A35" s="34"/>
      <c r="B35" s="21" t="s">
        <v>21</v>
      </c>
      <c r="C35" s="26">
        <v>200</v>
      </c>
      <c r="D35" s="7">
        <v>4.2</v>
      </c>
      <c r="E35" s="7">
        <v>9</v>
      </c>
      <c r="F35" s="7">
        <v>29.2</v>
      </c>
      <c r="G35" s="8">
        <v>217.27</v>
      </c>
      <c r="H35" s="9" t="s">
        <v>109</v>
      </c>
    </row>
    <row r="36" spans="1:8" s="6" customFormat="1" ht="15" customHeight="1" x14ac:dyDescent="0.3">
      <c r="A36" s="34"/>
      <c r="B36" s="32" t="s">
        <v>54</v>
      </c>
      <c r="C36" s="26">
        <v>100</v>
      </c>
      <c r="D36" s="7">
        <v>15.9</v>
      </c>
      <c r="E36" s="7">
        <v>14.4</v>
      </c>
      <c r="F36" s="7">
        <v>16</v>
      </c>
      <c r="G36" s="7">
        <v>261</v>
      </c>
      <c r="H36" s="9" t="s">
        <v>112</v>
      </c>
    </row>
    <row r="37" spans="1:8" s="6" customFormat="1" ht="15" customHeight="1" x14ac:dyDescent="0.3">
      <c r="A37" s="34"/>
      <c r="B37" s="21" t="s">
        <v>18</v>
      </c>
      <c r="C37" s="26">
        <v>200</v>
      </c>
      <c r="D37" s="8">
        <v>0.5</v>
      </c>
      <c r="E37" s="8">
        <v>0</v>
      </c>
      <c r="F37" s="8">
        <v>21.14</v>
      </c>
      <c r="G37" s="8">
        <v>86.6</v>
      </c>
      <c r="H37" s="9" t="s">
        <v>110</v>
      </c>
    </row>
    <row r="38" spans="1:8" s="6" customFormat="1" ht="15" customHeight="1" x14ac:dyDescent="0.3">
      <c r="A38" s="34"/>
      <c r="B38" s="21" t="s">
        <v>55</v>
      </c>
      <c r="C38" s="26">
        <v>50</v>
      </c>
      <c r="D38" s="29">
        <v>3.4</v>
      </c>
      <c r="E38" s="29">
        <v>0.6</v>
      </c>
      <c r="F38" s="29">
        <v>20</v>
      </c>
      <c r="G38" s="29">
        <v>97.5</v>
      </c>
      <c r="H38" s="9"/>
    </row>
    <row r="39" spans="1:8" s="6" customFormat="1" ht="15" customHeight="1" x14ac:dyDescent="0.3">
      <c r="A39" s="34"/>
      <c r="B39" s="21"/>
      <c r="C39" s="26"/>
      <c r="D39" s="8"/>
      <c r="E39" s="8"/>
      <c r="F39" s="8"/>
      <c r="G39" s="8"/>
      <c r="H39" s="9"/>
    </row>
    <row r="40" spans="1:8" s="12" customFormat="1" ht="15" customHeight="1" x14ac:dyDescent="0.3">
      <c r="A40" s="25"/>
      <c r="B40" s="22" t="s">
        <v>13</v>
      </c>
      <c r="C40" s="25">
        <f>C35+C37+C38+250+10+70+30</f>
        <v>810</v>
      </c>
      <c r="D40" s="10">
        <f>D39+D38+D37+D36+D35+D34</f>
        <v>27</v>
      </c>
      <c r="E40" s="10">
        <f t="shared" ref="E40:G40" si="4">E39+E38+E37+E36+E35+E34</f>
        <v>28.5</v>
      </c>
      <c r="F40" s="10">
        <f t="shared" si="4"/>
        <v>106.44</v>
      </c>
      <c r="G40" s="10">
        <f t="shared" si="4"/>
        <v>797.37</v>
      </c>
      <c r="H40" s="11"/>
    </row>
    <row r="41" spans="1:8" s="6" customFormat="1" ht="15" customHeight="1" x14ac:dyDescent="0.3">
      <c r="A41" s="34" t="s">
        <v>19</v>
      </c>
      <c r="B41" s="21" t="s">
        <v>56</v>
      </c>
      <c r="C41" s="26">
        <v>200</v>
      </c>
      <c r="D41" s="8"/>
      <c r="E41" s="8"/>
      <c r="F41" s="8">
        <v>20</v>
      </c>
      <c r="G41" s="8">
        <v>90</v>
      </c>
      <c r="H41" s="9"/>
    </row>
    <row r="42" spans="1:8" s="6" customFormat="1" ht="15" customHeight="1" x14ac:dyDescent="0.3">
      <c r="A42" s="34"/>
      <c r="B42" s="21" t="s">
        <v>118</v>
      </c>
      <c r="C42" s="26">
        <v>100</v>
      </c>
      <c r="D42" s="8">
        <v>9.1</v>
      </c>
      <c r="E42" s="8">
        <v>16.7</v>
      </c>
      <c r="F42" s="8">
        <v>18.899999999999999</v>
      </c>
      <c r="G42" s="8">
        <v>267.7</v>
      </c>
      <c r="H42" s="9"/>
    </row>
    <row r="43" spans="1:8" s="6" customFormat="1" ht="15.6" x14ac:dyDescent="0.3">
      <c r="A43" s="34"/>
      <c r="B43" s="21" t="s">
        <v>59</v>
      </c>
      <c r="C43" s="26">
        <v>100</v>
      </c>
      <c r="D43" s="28">
        <f>0.61/2</f>
        <v>0.30499999999999999</v>
      </c>
      <c r="E43" s="28">
        <f>0.61/2</f>
        <v>0.30499999999999999</v>
      </c>
      <c r="F43" s="28">
        <f>15.07/2</f>
        <v>7.5350000000000001</v>
      </c>
      <c r="G43" s="28">
        <f>67.69/2</f>
        <v>33.844999999999999</v>
      </c>
      <c r="H43" s="9"/>
    </row>
    <row r="44" spans="1:8" s="6" customFormat="1" x14ac:dyDescent="0.3">
      <c r="A44" s="25"/>
      <c r="B44" s="22" t="s">
        <v>20</v>
      </c>
      <c r="C44" s="25">
        <f>C41+C43+C42</f>
        <v>400</v>
      </c>
      <c r="D44" s="13">
        <f>D41+D43</f>
        <v>0.30499999999999999</v>
      </c>
      <c r="E44" s="13">
        <f t="shared" ref="E44:F44" si="5">E41+E43</f>
        <v>0.30499999999999999</v>
      </c>
      <c r="F44" s="13">
        <f t="shared" si="5"/>
        <v>27.535</v>
      </c>
      <c r="G44" s="13">
        <f>G43+G42+G41</f>
        <v>391.54499999999996</v>
      </c>
      <c r="H44" s="9"/>
    </row>
    <row r="45" spans="1:8" s="6" customFormat="1" ht="15.75" customHeight="1" x14ac:dyDescent="0.3">
      <c r="A45" s="34" t="s">
        <v>29</v>
      </c>
      <c r="B45" s="34"/>
      <c r="C45" s="25">
        <f>C44+C40+C33</f>
        <v>1750</v>
      </c>
      <c r="D45" s="10">
        <f>D44+D40+D33</f>
        <v>51.97</v>
      </c>
      <c r="E45" s="10">
        <f>E44+E40+E33</f>
        <v>62.904999999999994</v>
      </c>
      <c r="F45" s="10">
        <f>F44+F40+F33</f>
        <v>229.065</v>
      </c>
      <c r="G45" s="10">
        <f>G44+G40+G33</f>
        <v>1946.2149999999999</v>
      </c>
      <c r="H45" s="26"/>
    </row>
    <row r="47" spans="1:8" s="6" customFormat="1" ht="25.2" customHeight="1" x14ac:dyDescent="0.3">
      <c r="A47" s="26" t="s">
        <v>0</v>
      </c>
      <c r="B47" s="18" t="s">
        <v>1</v>
      </c>
      <c r="C47" s="26" t="s">
        <v>2</v>
      </c>
      <c r="D47" s="35" t="s">
        <v>3</v>
      </c>
      <c r="E47" s="35"/>
      <c r="F47" s="35"/>
      <c r="G47" s="35" t="s">
        <v>11</v>
      </c>
      <c r="H47" s="26" t="s">
        <v>4</v>
      </c>
    </row>
    <row r="48" spans="1:8" s="6" customFormat="1" ht="18.75" customHeight="1" x14ac:dyDescent="0.3">
      <c r="A48" s="26"/>
      <c r="B48" s="21"/>
      <c r="C48" s="26"/>
      <c r="D48" s="26" t="s">
        <v>5</v>
      </c>
      <c r="E48" s="26" t="s">
        <v>6</v>
      </c>
      <c r="F48" s="26" t="s">
        <v>7</v>
      </c>
      <c r="G48" s="35"/>
      <c r="H48" s="26"/>
    </row>
    <row r="49" spans="1:8" s="6" customFormat="1" ht="15.75" customHeight="1" x14ac:dyDescent="0.3">
      <c r="A49" s="34" t="s">
        <v>30</v>
      </c>
      <c r="B49" s="34"/>
      <c r="C49" s="26"/>
      <c r="D49" s="5"/>
      <c r="E49" s="5"/>
      <c r="F49" s="5"/>
      <c r="G49" s="5"/>
      <c r="H49" s="5"/>
    </row>
    <row r="50" spans="1:8" s="6" customFormat="1" ht="15" customHeight="1" x14ac:dyDescent="0.3">
      <c r="A50" s="34" t="s">
        <v>9</v>
      </c>
      <c r="B50" s="21" t="s">
        <v>42</v>
      </c>
      <c r="C50" s="26" t="s">
        <v>32</v>
      </c>
      <c r="D50" s="7">
        <v>22.75</v>
      </c>
      <c r="E50" s="7">
        <v>21.95</v>
      </c>
      <c r="F50" s="7">
        <v>35.89</v>
      </c>
      <c r="G50" s="8">
        <f>371.9+57.4</f>
        <v>429.29999999999995</v>
      </c>
      <c r="H50" s="9" t="s">
        <v>83</v>
      </c>
    </row>
    <row r="51" spans="1:8" s="6" customFormat="1" ht="15" customHeight="1" x14ac:dyDescent="0.3">
      <c r="A51" s="34"/>
      <c r="B51" s="21" t="s">
        <v>59</v>
      </c>
      <c r="C51" s="26">
        <v>100</v>
      </c>
      <c r="D51" s="28">
        <f>0.61/2</f>
        <v>0.30499999999999999</v>
      </c>
      <c r="E51" s="28">
        <f>0.61/2</f>
        <v>0.30499999999999999</v>
      </c>
      <c r="F51" s="28">
        <f>15.07/2</f>
        <v>7.5350000000000001</v>
      </c>
      <c r="G51" s="28">
        <f>67.69/2</f>
        <v>33.844999999999999</v>
      </c>
      <c r="H51" s="9"/>
    </row>
    <row r="52" spans="1:8" s="6" customFormat="1" ht="15" customHeight="1" x14ac:dyDescent="0.3">
      <c r="A52" s="34"/>
      <c r="B52" s="21" t="s">
        <v>51</v>
      </c>
      <c r="C52" s="26">
        <v>200</v>
      </c>
      <c r="D52" s="14">
        <v>0.06</v>
      </c>
      <c r="E52" s="7">
        <v>0.02</v>
      </c>
      <c r="F52" s="8">
        <v>5.41</v>
      </c>
      <c r="G52" s="8">
        <v>22.11</v>
      </c>
      <c r="H52" s="9" t="s">
        <v>94</v>
      </c>
    </row>
    <row r="53" spans="1:8" s="6" customFormat="1" ht="15" customHeight="1" x14ac:dyDescent="0.3">
      <c r="A53" s="34"/>
      <c r="B53" s="21" t="s">
        <v>15</v>
      </c>
      <c r="C53" s="26">
        <v>60</v>
      </c>
      <c r="D53" s="27">
        <v>4.3600000000000003</v>
      </c>
      <c r="E53" s="28">
        <v>2.78</v>
      </c>
      <c r="F53" s="29">
        <v>27</v>
      </c>
      <c r="G53" s="30">
        <v>151.80000000000001</v>
      </c>
      <c r="H53" s="9"/>
    </row>
    <row r="54" spans="1:8" s="6" customFormat="1" ht="15" customHeight="1" x14ac:dyDescent="0.3">
      <c r="A54" s="34"/>
      <c r="B54" s="21"/>
      <c r="C54" s="26"/>
      <c r="D54" s="8"/>
      <c r="E54" s="8"/>
      <c r="F54" s="8"/>
      <c r="G54" s="8"/>
      <c r="H54" s="9"/>
    </row>
    <row r="55" spans="1:8" s="12" customFormat="1" ht="15" customHeight="1" x14ac:dyDescent="0.3">
      <c r="A55" s="25"/>
      <c r="B55" s="22" t="s">
        <v>12</v>
      </c>
      <c r="C55" s="25">
        <f>C51+C52+C53+150+30</f>
        <v>540</v>
      </c>
      <c r="D55" s="10">
        <f>D54+D53+D52+D51+D50</f>
        <v>27.475000000000001</v>
      </c>
      <c r="E55" s="10">
        <f t="shared" ref="E55:G55" si="6">E54+E53+E52+E51+E50</f>
        <v>25.055</v>
      </c>
      <c r="F55" s="10">
        <f t="shared" si="6"/>
        <v>75.834999999999994</v>
      </c>
      <c r="G55" s="10">
        <f t="shared" si="6"/>
        <v>637.05499999999995</v>
      </c>
      <c r="H55" s="11"/>
    </row>
    <row r="56" spans="1:8" s="6" customFormat="1" x14ac:dyDescent="0.3">
      <c r="A56" s="34" t="s">
        <v>10</v>
      </c>
      <c r="B56" s="21" t="s">
        <v>60</v>
      </c>
      <c r="C56" s="26">
        <v>250</v>
      </c>
      <c r="D56" s="5">
        <v>7.61</v>
      </c>
      <c r="E56" s="5">
        <v>2.1</v>
      </c>
      <c r="F56" s="5">
        <v>21.12</v>
      </c>
      <c r="G56" s="5">
        <v>155.18</v>
      </c>
      <c r="H56" s="9" t="s">
        <v>84</v>
      </c>
    </row>
    <row r="57" spans="1:8" s="6" customFormat="1" ht="15" customHeight="1" x14ac:dyDescent="0.3">
      <c r="A57" s="34"/>
      <c r="B57" s="21" t="s">
        <v>33</v>
      </c>
      <c r="C57" s="26">
        <v>200</v>
      </c>
      <c r="D57" s="7">
        <v>7.01</v>
      </c>
      <c r="E57" s="7">
        <v>16.5</v>
      </c>
      <c r="F57" s="7">
        <v>47.06</v>
      </c>
      <c r="G57" s="8">
        <v>371</v>
      </c>
      <c r="H57" s="9" t="s">
        <v>73</v>
      </c>
    </row>
    <row r="58" spans="1:8" s="6" customFormat="1" ht="15" customHeight="1" x14ac:dyDescent="0.3">
      <c r="A58" s="34"/>
      <c r="B58" s="21" t="s">
        <v>97</v>
      </c>
      <c r="C58" s="26">
        <v>100</v>
      </c>
      <c r="D58" s="7">
        <v>15.9</v>
      </c>
      <c r="E58" s="7">
        <v>14.4</v>
      </c>
      <c r="F58" s="7">
        <v>16</v>
      </c>
      <c r="G58" s="7">
        <v>261</v>
      </c>
      <c r="H58" s="9" t="s">
        <v>75</v>
      </c>
    </row>
    <row r="59" spans="1:8" s="6" customFormat="1" ht="15" customHeight="1" x14ac:dyDescent="0.3">
      <c r="A59" s="34"/>
      <c r="B59" s="21" t="s">
        <v>28</v>
      </c>
      <c r="C59" s="26">
        <v>200</v>
      </c>
      <c r="D59" s="8">
        <v>0.11</v>
      </c>
      <c r="E59" s="8">
        <v>0.11</v>
      </c>
      <c r="F59" s="8">
        <v>30.22</v>
      </c>
      <c r="G59" s="8">
        <v>98.55</v>
      </c>
      <c r="H59" s="9" t="s">
        <v>108</v>
      </c>
    </row>
    <row r="60" spans="1:8" s="6" customFormat="1" ht="15" customHeight="1" x14ac:dyDescent="0.3">
      <c r="A60" s="34"/>
      <c r="B60" s="21" t="s">
        <v>55</v>
      </c>
      <c r="C60" s="26">
        <v>50</v>
      </c>
      <c r="D60" s="29">
        <v>3.4</v>
      </c>
      <c r="E60" s="29">
        <v>0.6</v>
      </c>
      <c r="F60" s="29">
        <v>20</v>
      </c>
      <c r="G60" s="29">
        <v>97.5</v>
      </c>
      <c r="H60" s="9"/>
    </row>
    <row r="61" spans="1:8" s="6" customFormat="1" ht="15" customHeight="1" x14ac:dyDescent="0.3">
      <c r="A61" s="34"/>
      <c r="B61" s="21"/>
      <c r="C61" s="26"/>
      <c r="D61" s="8"/>
      <c r="E61" s="8"/>
      <c r="F61" s="8"/>
      <c r="G61" s="8"/>
      <c r="H61" s="9"/>
    </row>
    <row r="62" spans="1:8" s="12" customFormat="1" ht="15" customHeight="1" x14ac:dyDescent="0.3">
      <c r="A62" s="25"/>
      <c r="B62" s="22" t="s">
        <v>13</v>
      </c>
      <c r="C62" s="25">
        <f>SUM(C56:C61)</f>
        <v>800</v>
      </c>
      <c r="D62" s="10">
        <f>D61+D60+D59+D58+D57+D56</f>
        <v>34.03</v>
      </c>
      <c r="E62" s="10">
        <f t="shared" ref="E62:G62" si="7">E61+E60+E59+E58+E57+E56</f>
        <v>33.71</v>
      </c>
      <c r="F62" s="10">
        <f t="shared" si="7"/>
        <v>134.4</v>
      </c>
      <c r="G62" s="10">
        <f t="shared" si="7"/>
        <v>983.23</v>
      </c>
      <c r="H62" s="11"/>
    </row>
    <row r="63" spans="1:8" s="6" customFormat="1" ht="15" customHeight="1" x14ac:dyDescent="0.3">
      <c r="A63" s="34" t="s">
        <v>19</v>
      </c>
      <c r="B63" s="21" t="s">
        <v>56</v>
      </c>
      <c r="C63" s="26">
        <v>200</v>
      </c>
      <c r="D63" s="8"/>
      <c r="E63" s="8"/>
      <c r="F63" s="8">
        <v>20</v>
      </c>
      <c r="G63" s="8">
        <v>90</v>
      </c>
      <c r="H63" s="9"/>
    </row>
    <row r="64" spans="1:8" s="6" customFormat="1" ht="15" customHeight="1" x14ac:dyDescent="0.3">
      <c r="A64" s="34"/>
      <c r="B64" s="21" t="s">
        <v>119</v>
      </c>
      <c r="C64" s="26">
        <v>75</v>
      </c>
      <c r="D64" s="8">
        <v>7.2</v>
      </c>
      <c r="E64" s="8">
        <v>8.85</v>
      </c>
      <c r="F64" s="8">
        <v>6.07</v>
      </c>
      <c r="G64" s="8">
        <v>133.27000000000001</v>
      </c>
      <c r="H64" s="9"/>
    </row>
    <row r="65" spans="1:8" s="6" customFormat="1" ht="15.6" x14ac:dyDescent="0.3">
      <c r="A65" s="34"/>
      <c r="B65" s="21" t="s">
        <v>57</v>
      </c>
      <c r="C65" s="26">
        <v>50</v>
      </c>
      <c r="D65" s="28">
        <f>1.65/2</f>
        <v>0.82499999999999996</v>
      </c>
      <c r="E65" s="28">
        <f>2.12/2</f>
        <v>1.06</v>
      </c>
      <c r="F65" s="28">
        <f>18.1/2</f>
        <v>9.0500000000000007</v>
      </c>
      <c r="G65" s="28">
        <f>97.75/2</f>
        <v>48.875</v>
      </c>
      <c r="H65" s="9"/>
    </row>
    <row r="66" spans="1:8" s="6" customFormat="1" x14ac:dyDescent="0.3">
      <c r="A66" s="25"/>
      <c r="B66" s="22" t="s">
        <v>20</v>
      </c>
      <c r="C66" s="25">
        <f>C63+C65+C64</f>
        <v>325</v>
      </c>
      <c r="D66" s="13">
        <f>D63+D65</f>
        <v>0.82499999999999996</v>
      </c>
      <c r="E66" s="13">
        <f t="shared" ref="E66:F66" si="8">E63+E65</f>
        <v>1.06</v>
      </c>
      <c r="F66" s="13">
        <f t="shared" si="8"/>
        <v>29.05</v>
      </c>
      <c r="G66" s="13">
        <f>G65+G64+G63</f>
        <v>272.14499999999998</v>
      </c>
      <c r="H66" s="9"/>
    </row>
    <row r="67" spans="1:8" s="6" customFormat="1" ht="15.75" customHeight="1" x14ac:dyDescent="0.3">
      <c r="A67" s="34" t="s">
        <v>29</v>
      </c>
      <c r="B67" s="34"/>
      <c r="C67" s="25">
        <f>C66+C62+C55</f>
        <v>1665</v>
      </c>
      <c r="D67" s="10">
        <f t="shared" ref="D67" si="9">D66+D62+D55</f>
        <v>62.330000000000005</v>
      </c>
      <c r="E67" s="10">
        <f t="shared" ref="E67" si="10">E66+E62+E55</f>
        <v>59.825000000000003</v>
      </c>
      <c r="F67" s="10">
        <f t="shared" ref="F67" si="11">F66+F62+F55</f>
        <v>239.28500000000003</v>
      </c>
      <c r="G67" s="10">
        <f t="shared" ref="G67" si="12">G66+G62+G55</f>
        <v>1892.4299999999998</v>
      </c>
      <c r="H67" s="26"/>
    </row>
    <row r="69" spans="1:8" s="6" customFormat="1" ht="25.2" customHeight="1" x14ac:dyDescent="0.3">
      <c r="A69" s="26" t="s">
        <v>0</v>
      </c>
      <c r="B69" s="18" t="s">
        <v>1</v>
      </c>
      <c r="C69" s="26" t="s">
        <v>2</v>
      </c>
      <c r="D69" s="35" t="s">
        <v>3</v>
      </c>
      <c r="E69" s="35"/>
      <c r="F69" s="35"/>
      <c r="G69" s="35" t="s">
        <v>11</v>
      </c>
      <c r="H69" s="26" t="s">
        <v>4</v>
      </c>
    </row>
    <row r="70" spans="1:8" s="6" customFormat="1" ht="18.75" customHeight="1" x14ac:dyDescent="0.3">
      <c r="A70" s="26"/>
      <c r="B70" s="21"/>
      <c r="C70" s="26"/>
      <c r="D70" s="26" t="s">
        <v>5</v>
      </c>
      <c r="E70" s="26" t="s">
        <v>6</v>
      </c>
      <c r="F70" s="26" t="s">
        <v>7</v>
      </c>
      <c r="G70" s="35"/>
      <c r="H70" s="26"/>
    </row>
    <row r="71" spans="1:8" s="6" customFormat="1" ht="15.75" customHeight="1" x14ac:dyDescent="0.3">
      <c r="A71" s="34" t="s">
        <v>35</v>
      </c>
      <c r="B71" s="34"/>
      <c r="C71" s="26"/>
      <c r="D71" s="5"/>
      <c r="E71" s="5"/>
      <c r="F71" s="5"/>
      <c r="G71" s="5"/>
      <c r="H71" s="5"/>
    </row>
    <row r="72" spans="1:8" s="6" customFormat="1" ht="15" customHeight="1" x14ac:dyDescent="0.3">
      <c r="A72" s="34" t="s">
        <v>9</v>
      </c>
      <c r="B72" s="21" t="s">
        <v>31</v>
      </c>
      <c r="C72" s="26" t="s">
        <v>32</v>
      </c>
      <c r="D72" s="7">
        <v>15.09</v>
      </c>
      <c r="E72" s="7">
        <v>26.22</v>
      </c>
      <c r="F72" s="7">
        <v>4.74</v>
      </c>
      <c r="G72" s="8">
        <v>320.01</v>
      </c>
      <c r="H72" s="9" t="s">
        <v>85</v>
      </c>
    </row>
    <row r="73" spans="1:8" s="6" customFormat="1" ht="15" customHeight="1" x14ac:dyDescent="0.3">
      <c r="A73" s="34"/>
      <c r="B73" s="21" t="s">
        <v>51</v>
      </c>
      <c r="C73" s="26">
        <v>200</v>
      </c>
      <c r="D73" s="14">
        <v>0.06</v>
      </c>
      <c r="E73" s="7">
        <v>0.02</v>
      </c>
      <c r="F73" s="8">
        <v>5.41</v>
      </c>
      <c r="G73" s="8">
        <v>22.11</v>
      </c>
      <c r="H73" s="9" t="s">
        <v>94</v>
      </c>
    </row>
    <row r="74" spans="1:8" s="6" customFormat="1" ht="15" customHeight="1" x14ac:dyDescent="0.3">
      <c r="A74" s="34"/>
      <c r="B74" s="21" t="s">
        <v>14</v>
      </c>
      <c r="C74" s="26">
        <v>15</v>
      </c>
      <c r="D74" s="8">
        <v>1.4999999999999999E-2</v>
      </c>
      <c r="E74" s="8">
        <v>12.45</v>
      </c>
      <c r="F74" s="8">
        <v>0.09</v>
      </c>
      <c r="G74" s="8">
        <v>115.5</v>
      </c>
      <c r="H74" s="9" t="s">
        <v>81</v>
      </c>
    </row>
    <row r="75" spans="1:8" s="6" customFormat="1" ht="15" customHeight="1" x14ac:dyDescent="0.3">
      <c r="A75" s="34"/>
      <c r="B75" s="21" t="s">
        <v>25</v>
      </c>
      <c r="C75" s="26">
        <v>15</v>
      </c>
      <c r="D75" s="7">
        <v>3.79</v>
      </c>
      <c r="E75" s="7">
        <v>3.79</v>
      </c>
      <c r="F75" s="7"/>
      <c r="G75" s="8">
        <v>67.5</v>
      </c>
      <c r="H75" s="9" t="s">
        <v>79</v>
      </c>
    </row>
    <row r="76" spans="1:8" s="6" customFormat="1" ht="15" customHeight="1" x14ac:dyDescent="0.3">
      <c r="A76" s="34"/>
      <c r="B76" s="21" t="s">
        <v>15</v>
      </c>
      <c r="C76" s="26">
        <v>60</v>
      </c>
      <c r="D76" s="27">
        <v>4.3600000000000003</v>
      </c>
      <c r="E76" s="28">
        <v>2.78</v>
      </c>
      <c r="F76" s="29">
        <v>27</v>
      </c>
      <c r="G76" s="30">
        <v>151.80000000000001</v>
      </c>
      <c r="H76" s="9"/>
    </row>
    <row r="77" spans="1:8" s="6" customFormat="1" ht="15" customHeight="1" x14ac:dyDescent="0.3">
      <c r="A77" s="25"/>
      <c r="B77" s="21" t="s">
        <v>57</v>
      </c>
      <c r="C77" s="26">
        <v>50</v>
      </c>
      <c r="D77" s="28">
        <f>1.65/2</f>
        <v>0.82499999999999996</v>
      </c>
      <c r="E77" s="28">
        <f>2.12/2</f>
        <v>1.06</v>
      </c>
      <c r="F77" s="28">
        <f>18.1/2</f>
        <v>9.0500000000000007</v>
      </c>
      <c r="G77" s="28">
        <f>97.75/2</f>
        <v>48.875</v>
      </c>
      <c r="H77" s="9"/>
    </row>
    <row r="78" spans="1:8" s="12" customFormat="1" ht="15" customHeight="1" x14ac:dyDescent="0.3">
      <c r="A78" s="25"/>
      <c r="B78" s="22" t="s">
        <v>12</v>
      </c>
      <c r="C78" s="25">
        <f>C73+C74+C75+C76+C77+150+30</f>
        <v>520</v>
      </c>
      <c r="D78" s="10">
        <f>D77+D76+D75+D74+D73+D72</f>
        <v>24.14</v>
      </c>
      <c r="E78" s="10">
        <f t="shared" ref="E78:G78" si="13">E77+E76+E75+E74+E73+E72</f>
        <v>46.319999999999993</v>
      </c>
      <c r="F78" s="10">
        <f t="shared" si="13"/>
        <v>46.29</v>
      </c>
      <c r="G78" s="10">
        <f t="shared" si="13"/>
        <v>725.79500000000007</v>
      </c>
      <c r="H78" s="11"/>
    </row>
    <row r="79" spans="1:8" s="6" customFormat="1" x14ac:dyDescent="0.3">
      <c r="A79" s="34" t="s">
        <v>10</v>
      </c>
      <c r="B79" s="21" t="s">
        <v>61</v>
      </c>
      <c r="C79" s="26" t="s">
        <v>53</v>
      </c>
      <c r="D79" s="5">
        <v>2.2000000000000002</v>
      </c>
      <c r="E79" s="5">
        <v>6.8</v>
      </c>
      <c r="F79" s="5">
        <v>13.38</v>
      </c>
      <c r="G79" s="5">
        <v>123</v>
      </c>
      <c r="H79" s="9" t="s">
        <v>86</v>
      </c>
    </row>
    <row r="80" spans="1:8" s="6" customFormat="1" ht="15" customHeight="1" x14ac:dyDescent="0.3">
      <c r="A80" s="34"/>
      <c r="B80" s="21" t="s">
        <v>39</v>
      </c>
      <c r="C80" s="26">
        <v>100</v>
      </c>
      <c r="D80" s="7">
        <v>13.6</v>
      </c>
      <c r="E80" s="7">
        <v>13.6</v>
      </c>
      <c r="F80" s="7">
        <v>3.9</v>
      </c>
      <c r="G80" s="8">
        <v>195</v>
      </c>
      <c r="H80" s="9" t="s">
        <v>87</v>
      </c>
    </row>
    <row r="81" spans="1:8" s="6" customFormat="1" ht="15" customHeight="1" x14ac:dyDescent="0.3">
      <c r="A81" s="34"/>
      <c r="B81" s="21" t="s">
        <v>21</v>
      </c>
      <c r="C81" s="26">
        <v>200</v>
      </c>
      <c r="D81" s="8">
        <v>4.2</v>
      </c>
      <c r="E81" s="8">
        <v>9</v>
      </c>
      <c r="F81" s="8">
        <v>29.2</v>
      </c>
      <c r="G81" s="8">
        <v>217.27</v>
      </c>
      <c r="H81" s="9" t="s">
        <v>76</v>
      </c>
    </row>
    <row r="82" spans="1:8" s="6" customFormat="1" ht="15" customHeight="1" x14ac:dyDescent="0.3">
      <c r="A82" s="34"/>
      <c r="B82" s="21" t="s">
        <v>18</v>
      </c>
      <c r="C82" s="26">
        <v>200</v>
      </c>
      <c r="D82" s="8">
        <v>0.5</v>
      </c>
      <c r="E82" s="8">
        <v>0</v>
      </c>
      <c r="F82" s="8">
        <v>21.14</v>
      </c>
      <c r="G82" s="8">
        <v>86.6</v>
      </c>
      <c r="H82" s="9" t="s">
        <v>110</v>
      </c>
    </row>
    <row r="83" spans="1:8" s="6" customFormat="1" ht="15" customHeight="1" x14ac:dyDescent="0.3">
      <c r="A83" s="34"/>
      <c r="B83" s="21" t="s">
        <v>55</v>
      </c>
      <c r="C83" s="26">
        <v>50</v>
      </c>
      <c r="D83" s="29">
        <v>3.4</v>
      </c>
      <c r="E83" s="29">
        <v>0.6</v>
      </c>
      <c r="F83" s="29">
        <v>20</v>
      </c>
      <c r="G83" s="29">
        <v>97.5</v>
      </c>
      <c r="H83" s="9"/>
    </row>
    <row r="84" spans="1:8" s="6" customFormat="1" ht="15" customHeight="1" x14ac:dyDescent="0.3">
      <c r="A84" s="34"/>
      <c r="B84" s="21"/>
      <c r="C84" s="26"/>
      <c r="D84" s="8"/>
      <c r="E84" s="8"/>
      <c r="F84" s="8"/>
      <c r="G84" s="8"/>
      <c r="H84" s="9"/>
    </row>
    <row r="85" spans="1:8" s="12" customFormat="1" ht="15" customHeight="1" x14ac:dyDescent="0.3">
      <c r="A85" s="25"/>
      <c r="B85" s="22" t="s">
        <v>13</v>
      </c>
      <c r="C85" s="25">
        <f>C83+C82+C81+C80+250+10</f>
        <v>810</v>
      </c>
      <c r="D85" s="10">
        <f>D83+D82+D81+D80+D79</f>
        <v>23.9</v>
      </c>
      <c r="E85" s="10">
        <f t="shared" ref="E85:G85" si="14">E83+E82+E81+E80+E79</f>
        <v>30</v>
      </c>
      <c r="F85" s="10">
        <f t="shared" si="14"/>
        <v>87.62</v>
      </c>
      <c r="G85" s="10">
        <f t="shared" si="14"/>
        <v>719.37</v>
      </c>
      <c r="H85" s="11"/>
    </row>
    <row r="86" spans="1:8" s="6" customFormat="1" ht="15" customHeight="1" x14ac:dyDescent="0.3">
      <c r="A86" s="34" t="s">
        <v>19</v>
      </c>
      <c r="B86" s="21" t="s">
        <v>56</v>
      </c>
      <c r="C86" s="26">
        <v>200</v>
      </c>
      <c r="D86" s="8"/>
      <c r="E86" s="8"/>
      <c r="F86" s="8">
        <v>20</v>
      </c>
      <c r="G86" s="8">
        <v>90</v>
      </c>
      <c r="H86" s="9"/>
    </row>
    <row r="87" spans="1:8" s="6" customFormat="1" ht="15" customHeight="1" x14ac:dyDescent="0.3">
      <c r="A87" s="34"/>
      <c r="B87" s="21" t="s">
        <v>117</v>
      </c>
      <c r="C87" s="26">
        <v>75</v>
      </c>
      <c r="D87" s="8">
        <v>2.25</v>
      </c>
      <c r="E87" s="8">
        <v>1.72</v>
      </c>
      <c r="F87" s="8">
        <v>43.87</v>
      </c>
      <c r="G87" s="8">
        <v>202.5</v>
      </c>
      <c r="H87" s="9"/>
    </row>
    <row r="88" spans="1:8" s="6" customFormat="1" ht="15.6" x14ac:dyDescent="0.3">
      <c r="A88" s="34"/>
      <c r="B88" s="21" t="s">
        <v>59</v>
      </c>
      <c r="C88" s="26">
        <v>100</v>
      </c>
      <c r="D88" s="28">
        <f>0.61/2</f>
        <v>0.30499999999999999</v>
      </c>
      <c r="E88" s="28">
        <f>0.61/2</f>
        <v>0.30499999999999999</v>
      </c>
      <c r="F88" s="28">
        <f>15.07/2</f>
        <v>7.5350000000000001</v>
      </c>
      <c r="G88" s="28">
        <f>67.69/2</f>
        <v>33.844999999999999</v>
      </c>
      <c r="H88" s="9"/>
    </row>
    <row r="89" spans="1:8" s="6" customFormat="1" x14ac:dyDescent="0.3">
      <c r="A89" s="25"/>
      <c r="B89" s="22" t="s">
        <v>20</v>
      </c>
      <c r="C89" s="25">
        <f>C86+C88+C87</f>
        <v>375</v>
      </c>
      <c r="D89" s="13">
        <f t="shared" ref="D89:F89" si="15">D88+D87+D86</f>
        <v>2.5550000000000002</v>
      </c>
      <c r="E89" s="13">
        <f t="shared" si="15"/>
        <v>2.0249999999999999</v>
      </c>
      <c r="F89" s="13">
        <f t="shared" si="15"/>
        <v>71.405000000000001</v>
      </c>
      <c r="G89" s="13">
        <f>G88+G87+G86</f>
        <v>326.34500000000003</v>
      </c>
      <c r="H89" s="9"/>
    </row>
    <row r="90" spans="1:8" s="6" customFormat="1" ht="15.75" customHeight="1" x14ac:dyDescent="0.3">
      <c r="A90" s="34" t="s">
        <v>29</v>
      </c>
      <c r="B90" s="34"/>
      <c r="C90" s="25">
        <f>C89+C85+C78</f>
        <v>1705</v>
      </c>
      <c r="D90" s="10">
        <f t="shared" ref="D90" si="16">D89+D85+D78</f>
        <v>50.594999999999999</v>
      </c>
      <c r="E90" s="10">
        <f t="shared" ref="E90" si="17">E89+E85+E78</f>
        <v>78.344999999999999</v>
      </c>
      <c r="F90" s="10">
        <f t="shared" ref="F90" si="18">F89+F85+F78</f>
        <v>205.315</v>
      </c>
      <c r="G90" s="10">
        <f t="shared" ref="G90" si="19">G89+G85+G78</f>
        <v>1771.5100000000002</v>
      </c>
      <c r="H90" s="26"/>
    </row>
    <row r="92" spans="1:8" s="6" customFormat="1" ht="25.2" customHeight="1" x14ac:dyDescent="0.3">
      <c r="A92" s="26" t="s">
        <v>0</v>
      </c>
      <c r="B92" s="18" t="s">
        <v>1</v>
      </c>
      <c r="C92" s="26" t="s">
        <v>2</v>
      </c>
      <c r="D92" s="35" t="s">
        <v>3</v>
      </c>
      <c r="E92" s="35"/>
      <c r="F92" s="35"/>
      <c r="G92" s="35" t="s">
        <v>11</v>
      </c>
      <c r="H92" s="26" t="s">
        <v>4</v>
      </c>
    </row>
    <row r="93" spans="1:8" s="6" customFormat="1" ht="18.75" customHeight="1" x14ac:dyDescent="0.3">
      <c r="A93" s="26"/>
      <c r="B93" s="21"/>
      <c r="C93" s="26"/>
      <c r="D93" s="26" t="s">
        <v>5</v>
      </c>
      <c r="E93" s="26" t="s">
        <v>6</v>
      </c>
      <c r="F93" s="26" t="s">
        <v>7</v>
      </c>
      <c r="G93" s="35"/>
      <c r="H93" s="26"/>
    </row>
    <row r="94" spans="1:8" s="6" customFormat="1" ht="15.75" customHeight="1" x14ac:dyDescent="0.3">
      <c r="A94" s="34" t="s">
        <v>44</v>
      </c>
      <c r="B94" s="34"/>
      <c r="C94" s="26"/>
      <c r="D94" s="5"/>
      <c r="E94" s="5"/>
      <c r="F94" s="5"/>
      <c r="G94" s="5"/>
      <c r="H94" s="5"/>
    </row>
    <row r="95" spans="1:8" s="6" customFormat="1" ht="15" customHeight="1" x14ac:dyDescent="0.3">
      <c r="A95" s="34" t="s">
        <v>9</v>
      </c>
      <c r="B95" s="21" t="s">
        <v>34</v>
      </c>
      <c r="C95" s="26">
        <v>100</v>
      </c>
      <c r="D95" s="7">
        <v>13</v>
      </c>
      <c r="E95" s="7">
        <v>8.8000000000000007</v>
      </c>
      <c r="F95" s="7">
        <v>15.2</v>
      </c>
      <c r="G95" s="8">
        <v>196</v>
      </c>
      <c r="H95" s="9" t="s">
        <v>88</v>
      </c>
    </row>
    <row r="96" spans="1:8" s="6" customFormat="1" ht="15" customHeight="1" x14ac:dyDescent="0.3">
      <c r="A96" s="34"/>
      <c r="B96" s="21" t="s">
        <v>21</v>
      </c>
      <c r="C96" s="26">
        <v>200</v>
      </c>
      <c r="D96" s="8">
        <v>4.2</v>
      </c>
      <c r="E96" s="8">
        <v>9</v>
      </c>
      <c r="F96" s="8">
        <v>29.2</v>
      </c>
      <c r="G96" s="8">
        <v>217.27</v>
      </c>
      <c r="H96" s="9" t="s">
        <v>76</v>
      </c>
    </row>
    <row r="97" spans="1:8" s="6" customFormat="1" ht="15" customHeight="1" x14ac:dyDescent="0.3">
      <c r="A97" s="34"/>
      <c r="B97" s="21" t="s">
        <v>15</v>
      </c>
      <c r="C97" s="26">
        <v>50</v>
      </c>
      <c r="D97" s="27">
        <v>4.3600000000000003</v>
      </c>
      <c r="E97" s="28">
        <v>2.78</v>
      </c>
      <c r="F97" s="29">
        <v>27</v>
      </c>
      <c r="G97" s="30">
        <v>151.80000000000001</v>
      </c>
      <c r="H97" s="9"/>
    </row>
    <row r="98" spans="1:8" s="6" customFormat="1" ht="15" customHeight="1" x14ac:dyDescent="0.3">
      <c r="A98" s="34"/>
      <c r="B98" s="21" t="s">
        <v>51</v>
      </c>
      <c r="C98" s="26">
        <v>200</v>
      </c>
      <c r="D98" s="14">
        <v>0.06</v>
      </c>
      <c r="E98" s="7">
        <v>0.02</v>
      </c>
      <c r="F98" s="8">
        <v>5.41</v>
      </c>
      <c r="G98" s="8">
        <v>22.11</v>
      </c>
      <c r="H98" s="9" t="s">
        <v>94</v>
      </c>
    </row>
    <row r="99" spans="1:8" s="6" customFormat="1" ht="15" customHeight="1" x14ac:dyDescent="0.3">
      <c r="A99" s="34"/>
      <c r="B99" s="21"/>
      <c r="C99" s="26"/>
      <c r="D99" s="8"/>
      <c r="E99" s="8"/>
      <c r="F99" s="8"/>
      <c r="G99" s="8"/>
      <c r="H99" s="9"/>
    </row>
    <row r="100" spans="1:8" s="12" customFormat="1" ht="15" customHeight="1" x14ac:dyDescent="0.3">
      <c r="A100" s="25"/>
      <c r="B100" s="22" t="s">
        <v>12</v>
      </c>
      <c r="C100" s="25">
        <f>SUM(C95:C99)</f>
        <v>550</v>
      </c>
      <c r="D100" s="10">
        <f>D98+D97+D96+D95</f>
        <v>21.62</v>
      </c>
      <c r="E100" s="10">
        <f t="shared" ref="E100:G100" si="20">E98+E97+E96+E95</f>
        <v>20.6</v>
      </c>
      <c r="F100" s="10">
        <f t="shared" si="20"/>
        <v>76.81</v>
      </c>
      <c r="G100" s="10">
        <f t="shared" si="20"/>
        <v>587.18000000000006</v>
      </c>
      <c r="H100" s="11"/>
    </row>
    <row r="101" spans="1:8" s="6" customFormat="1" x14ac:dyDescent="0.3">
      <c r="A101" s="34" t="s">
        <v>10</v>
      </c>
      <c r="B101" s="21" t="s">
        <v>62</v>
      </c>
      <c r="C101" s="26">
        <v>250</v>
      </c>
      <c r="D101" s="5">
        <v>11.5</v>
      </c>
      <c r="E101" s="5">
        <v>5.6</v>
      </c>
      <c r="F101" s="5">
        <v>17.8</v>
      </c>
      <c r="G101" s="5">
        <v>186.25</v>
      </c>
      <c r="H101" s="9" t="s">
        <v>89</v>
      </c>
    </row>
    <row r="102" spans="1:8" s="6" customFormat="1" ht="15" customHeight="1" x14ac:dyDescent="0.3">
      <c r="A102" s="34"/>
      <c r="B102" s="21" t="s">
        <v>71</v>
      </c>
      <c r="C102" s="26">
        <v>250</v>
      </c>
      <c r="D102" s="7">
        <v>27</v>
      </c>
      <c r="E102" s="7">
        <v>14.75</v>
      </c>
      <c r="F102" s="7">
        <v>45.25</v>
      </c>
      <c r="G102" s="7">
        <v>430</v>
      </c>
      <c r="H102" s="9" t="s">
        <v>111</v>
      </c>
    </row>
    <row r="103" spans="1:8" s="6" customFormat="1" ht="15" customHeight="1" x14ac:dyDescent="0.3">
      <c r="A103" s="34"/>
      <c r="B103" s="21" t="s">
        <v>72</v>
      </c>
      <c r="C103" s="26">
        <v>60</v>
      </c>
      <c r="D103" s="7">
        <v>1.56</v>
      </c>
      <c r="E103" s="7">
        <v>2.88</v>
      </c>
      <c r="F103" s="7">
        <v>5.04</v>
      </c>
      <c r="G103" s="8">
        <v>52.8</v>
      </c>
      <c r="H103" s="9"/>
    </row>
    <row r="104" spans="1:8" s="6" customFormat="1" ht="15" customHeight="1" x14ac:dyDescent="0.3">
      <c r="A104" s="34"/>
      <c r="B104" s="21" t="s">
        <v>28</v>
      </c>
      <c r="C104" s="26">
        <v>200</v>
      </c>
      <c r="D104" s="8">
        <v>0.11</v>
      </c>
      <c r="E104" s="8">
        <v>0.11</v>
      </c>
      <c r="F104" s="8">
        <v>30.22</v>
      </c>
      <c r="G104" s="8">
        <v>98.55</v>
      </c>
      <c r="H104" s="9" t="s">
        <v>108</v>
      </c>
    </row>
    <row r="105" spans="1:8" s="6" customFormat="1" ht="15" customHeight="1" x14ac:dyDescent="0.3">
      <c r="A105" s="34"/>
      <c r="B105" s="21" t="s">
        <v>55</v>
      </c>
      <c r="C105" s="26">
        <v>50</v>
      </c>
      <c r="D105" s="29">
        <v>3.4</v>
      </c>
      <c r="E105" s="29">
        <v>0.6</v>
      </c>
      <c r="F105" s="29">
        <v>20</v>
      </c>
      <c r="G105" s="29">
        <v>97.5</v>
      </c>
      <c r="H105" s="9"/>
    </row>
    <row r="106" spans="1:8" s="6" customFormat="1" ht="15" customHeight="1" x14ac:dyDescent="0.3">
      <c r="A106" s="34"/>
      <c r="B106" s="21"/>
      <c r="C106" s="26"/>
      <c r="D106" s="8"/>
      <c r="E106" s="8"/>
      <c r="F106" s="8"/>
      <c r="G106" s="8"/>
      <c r="H106" s="9"/>
    </row>
    <row r="107" spans="1:8" s="12" customFormat="1" ht="15" customHeight="1" x14ac:dyDescent="0.3">
      <c r="A107" s="25"/>
      <c r="B107" s="22" t="s">
        <v>13</v>
      </c>
      <c r="C107" s="25">
        <f>C101+C103+C104+C105+C102</f>
        <v>810</v>
      </c>
      <c r="D107" s="10">
        <f>D106+D105+D104+D103+D102+D101</f>
        <v>43.57</v>
      </c>
      <c r="E107" s="10">
        <f t="shared" ref="E107:G107" si="21">E106+E105+E104+E103+E102+E101</f>
        <v>23.939999999999998</v>
      </c>
      <c r="F107" s="10">
        <f t="shared" si="21"/>
        <v>118.30999999999999</v>
      </c>
      <c r="G107" s="10">
        <f t="shared" si="21"/>
        <v>865.1</v>
      </c>
      <c r="H107" s="11"/>
    </row>
    <row r="108" spans="1:8" s="6" customFormat="1" ht="15" customHeight="1" x14ac:dyDescent="0.3">
      <c r="A108" s="34" t="s">
        <v>19</v>
      </c>
      <c r="B108" s="21" t="s">
        <v>56</v>
      </c>
      <c r="C108" s="26">
        <v>200</v>
      </c>
      <c r="D108" s="8"/>
      <c r="E108" s="8"/>
      <c r="F108" s="8">
        <v>20</v>
      </c>
      <c r="G108" s="8">
        <v>90</v>
      </c>
      <c r="H108" s="9"/>
    </row>
    <row r="109" spans="1:8" s="6" customFormat="1" ht="15" customHeight="1" x14ac:dyDescent="0.3">
      <c r="A109" s="34"/>
      <c r="B109" s="21" t="s">
        <v>118</v>
      </c>
      <c r="C109" s="26">
        <v>100</v>
      </c>
      <c r="D109" s="8">
        <v>9.1</v>
      </c>
      <c r="E109" s="8">
        <v>16.7</v>
      </c>
      <c r="F109" s="8">
        <v>18.899999999999999</v>
      </c>
      <c r="G109" s="8">
        <v>267.7</v>
      </c>
      <c r="H109" s="9"/>
    </row>
    <row r="110" spans="1:8" s="6" customFormat="1" ht="15.6" x14ac:dyDescent="0.3">
      <c r="A110" s="34"/>
      <c r="B110" s="21" t="s">
        <v>57</v>
      </c>
      <c r="C110" s="26">
        <v>50</v>
      </c>
      <c r="D110" s="28">
        <f>1.65/2</f>
        <v>0.82499999999999996</v>
      </c>
      <c r="E110" s="28">
        <f>2.12/2</f>
        <v>1.06</v>
      </c>
      <c r="F110" s="28">
        <f>18.1/2</f>
        <v>9.0500000000000007</v>
      </c>
      <c r="G110" s="28">
        <f>97.75/2</f>
        <v>48.875</v>
      </c>
      <c r="H110" s="9"/>
    </row>
    <row r="111" spans="1:8" s="6" customFormat="1" x14ac:dyDescent="0.3">
      <c r="A111" s="25"/>
      <c r="B111" s="22" t="s">
        <v>20</v>
      </c>
      <c r="C111" s="25">
        <f>C108+C110+C109</f>
        <v>350</v>
      </c>
      <c r="D111" s="13">
        <f t="shared" ref="D111:F111" si="22">D110+D109+D108</f>
        <v>9.9249999999999989</v>
      </c>
      <c r="E111" s="13">
        <f t="shared" si="22"/>
        <v>17.759999999999998</v>
      </c>
      <c r="F111" s="13">
        <f t="shared" si="22"/>
        <v>47.95</v>
      </c>
      <c r="G111" s="13">
        <f>G110+G109+G108</f>
        <v>406.57499999999999</v>
      </c>
      <c r="H111" s="9"/>
    </row>
    <row r="112" spans="1:8" s="6" customFormat="1" ht="15.75" customHeight="1" x14ac:dyDescent="0.3">
      <c r="A112" s="34" t="s">
        <v>29</v>
      </c>
      <c r="B112" s="34"/>
      <c r="C112" s="25">
        <f>C111+C107+C100</f>
        <v>1710</v>
      </c>
      <c r="D112" s="10">
        <f>D111+D107+D100</f>
        <v>75.114999999999995</v>
      </c>
      <c r="E112" s="10">
        <f t="shared" ref="E112:G112" si="23">E111+E107+E100</f>
        <v>62.3</v>
      </c>
      <c r="F112" s="10">
        <f t="shared" si="23"/>
        <v>243.07</v>
      </c>
      <c r="G112" s="10">
        <f t="shared" si="23"/>
        <v>1858.855</v>
      </c>
      <c r="H112" s="26"/>
    </row>
    <row r="114" spans="1:8" s="6" customFormat="1" ht="25.2" customHeight="1" x14ac:dyDescent="0.3">
      <c r="A114" s="26" t="s">
        <v>0</v>
      </c>
      <c r="B114" s="18" t="s">
        <v>1</v>
      </c>
      <c r="C114" s="26" t="s">
        <v>2</v>
      </c>
      <c r="D114" s="35" t="s">
        <v>3</v>
      </c>
      <c r="E114" s="35"/>
      <c r="F114" s="35"/>
      <c r="G114" s="35" t="s">
        <v>11</v>
      </c>
      <c r="H114" s="26" t="s">
        <v>4</v>
      </c>
    </row>
    <row r="115" spans="1:8" s="6" customFormat="1" ht="18.75" customHeight="1" x14ac:dyDescent="0.3">
      <c r="A115" s="26"/>
      <c r="B115" s="21"/>
      <c r="C115" s="26"/>
      <c r="D115" s="26" t="s">
        <v>5</v>
      </c>
      <c r="E115" s="26" t="s">
        <v>6</v>
      </c>
      <c r="F115" s="26" t="s">
        <v>7</v>
      </c>
      <c r="G115" s="35"/>
      <c r="H115" s="26"/>
    </row>
    <row r="116" spans="1:8" s="6" customFormat="1" ht="15.75" customHeight="1" x14ac:dyDescent="0.3">
      <c r="A116" s="34" t="s">
        <v>45</v>
      </c>
      <c r="B116" s="34"/>
      <c r="C116" s="26"/>
      <c r="D116" s="5"/>
      <c r="E116" s="5"/>
      <c r="F116" s="5"/>
      <c r="G116" s="5"/>
      <c r="H116" s="5"/>
    </row>
    <row r="117" spans="1:8" s="6" customFormat="1" ht="15" customHeight="1" x14ac:dyDescent="0.3">
      <c r="A117" s="34" t="s">
        <v>9</v>
      </c>
      <c r="B117" s="21" t="s">
        <v>64</v>
      </c>
      <c r="C117" s="26">
        <v>250</v>
      </c>
      <c r="D117" s="7">
        <v>18.54</v>
      </c>
      <c r="E117" s="7">
        <v>10.199999999999999</v>
      </c>
      <c r="F117" s="7">
        <v>22.5</v>
      </c>
      <c r="G117" s="8">
        <v>260.39999999999998</v>
      </c>
      <c r="H117" s="9" t="s">
        <v>90</v>
      </c>
    </row>
    <row r="118" spans="1:8" s="6" customFormat="1" ht="15" customHeight="1" x14ac:dyDescent="0.3">
      <c r="A118" s="34"/>
      <c r="B118" s="21" t="s">
        <v>65</v>
      </c>
      <c r="C118" s="26">
        <v>60</v>
      </c>
      <c r="D118" s="7">
        <v>0.49</v>
      </c>
      <c r="E118" s="7">
        <v>0</v>
      </c>
      <c r="F118" s="7">
        <v>1.72</v>
      </c>
      <c r="G118" s="8">
        <v>8.77</v>
      </c>
      <c r="H118" s="9"/>
    </row>
    <row r="119" spans="1:8" s="6" customFormat="1" ht="15" customHeight="1" x14ac:dyDescent="0.3">
      <c r="A119" s="34"/>
      <c r="B119" s="21" t="s">
        <v>66</v>
      </c>
      <c r="C119" s="26">
        <v>60</v>
      </c>
      <c r="D119" s="27">
        <v>4.3600000000000003</v>
      </c>
      <c r="E119" s="28">
        <v>2.78</v>
      </c>
      <c r="F119" s="29">
        <v>27</v>
      </c>
      <c r="G119" s="30">
        <v>151.80000000000001</v>
      </c>
      <c r="H119" s="9"/>
    </row>
    <row r="120" spans="1:8" s="6" customFormat="1" ht="15" customHeight="1" x14ac:dyDescent="0.3">
      <c r="A120" s="34"/>
      <c r="B120" s="21" t="s">
        <v>67</v>
      </c>
      <c r="C120" s="26" t="s">
        <v>68</v>
      </c>
      <c r="D120" s="15">
        <v>0.06</v>
      </c>
      <c r="E120" s="8">
        <v>2E-3</v>
      </c>
      <c r="F120" s="8">
        <v>5.41</v>
      </c>
      <c r="G120" s="8">
        <v>25.02</v>
      </c>
      <c r="H120" s="9" t="s">
        <v>95</v>
      </c>
    </row>
    <row r="121" spans="1:8" s="6" customFormat="1" ht="15" customHeight="1" x14ac:dyDescent="0.3">
      <c r="A121" s="34"/>
      <c r="B121" s="21" t="s">
        <v>25</v>
      </c>
      <c r="C121" s="26">
        <v>15</v>
      </c>
      <c r="D121" s="7">
        <v>3.79</v>
      </c>
      <c r="E121" s="7">
        <v>3.79</v>
      </c>
      <c r="F121" s="7"/>
      <c r="G121" s="8">
        <v>67.5</v>
      </c>
      <c r="H121" s="9" t="s">
        <v>79</v>
      </c>
    </row>
    <row r="122" spans="1:8" s="12" customFormat="1" ht="15" customHeight="1" x14ac:dyDescent="0.3">
      <c r="A122" s="25"/>
      <c r="B122" s="22" t="s">
        <v>12</v>
      </c>
      <c r="C122" s="25">
        <f>C117+C118+C119+C121+205</f>
        <v>590</v>
      </c>
      <c r="D122" s="10">
        <f>D121+D120+D119+D118+D117</f>
        <v>27.240000000000002</v>
      </c>
      <c r="E122" s="10">
        <f t="shared" ref="E122:G122" si="24">E121+E120+E119+E118+E117</f>
        <v>16.771999999999998</v>
      </c>
      <c r="F122" s="10">
        <f t="shared" si="24"/>
        <v>56.629999999999995</v>
      </c>
      <c r="G122" s="10">
        <f t="shared" si="24"/>
        <v>513.49</v>
      </c>
      <c r="H122" s="11"/>
    </row>
    <row r="123" spans="1:8" s="6" customFormat="1" x14ac:dyDescent="0.3">
      <c r="A123" s="34" t="s">
        <v>10</v>
      </c>
      <c r="B123" s="21" t="s">
        <v>36</v>
      </c>
      <c r="C123" s="26">
        <v>250</v>
      </c>
      <c r="D123" s="5">
        <v>3</v>
      </c>
      <c r="E123" s="5">
        <v>5.75</v>
      </c>
      <c r="F123" s="5">
        <v>24.12</v>
      </c>
      <c r="G123" s="5">
        <v>165</v>
      </c>
      <c r="H123" s="9" t="s">
        <v>91</v>
      </c>
    </row>
    <row r="124" spans="1:8" s="6" customFormat="1" ht="15" customHeight="1" x14ac:dyDescent="0.3">
      <c r="A124" s="34"/>
      <c r="B124" s="21" t="s">
        <v>27</v>
      </c>
      <c r="C124" s="26" t="s">
        <v>63</v>
      </c>
      <c r="D124" s="7">
        <v>19.91</v>
      </c>
      <c r="E124" s="7">
        <v>5.97</v>
      </c>
      <c r="F124" s="7">
        <v>7.45</v>
      </c>
      <c r="G124" s="7">
        <v>211</v>
      </c>
      <c r="H124" s="9" t="s">
        <v>115</v>
      </c>
    </row>
    <row r="125" spans="1:8" s="6" customFormat="1" ht="15" customHeight="1" x14ac:dyDescent="0.3">
      <c r="A125" s="34"/>
      <c r="B125" s="21" t="s">
        <v>17</v>
      </c>
      <c r="C125" s="26">
        <v>200</v>
      </c>
      <c r="D125" s="7">
        <v>10.050000000000001</v>
      </c>
      <c r="E125" s="7">
        <v>11.33</v>
      </c>
      <c r="F125" s="7">
        <v>41.25</v>
      </c>
      <c r="G125" s="7">
        <v>307</v>
      </c>
      <c r="H125" s="9" t="s">
        <v>106</v>
      </c>
    </row>
    <row r="126" spans="1:8" s="6" customFormat="1" ht="15" customHeight="1" x14ac:dyDescent="0.3">
      <c r="A126" s="34"/>
      <c r="B126" s="21" t="s">
        <v>18</v>
      </c>
      <c r="C126" s="26">
        <v>200</v>
      </c>
      <c r="D126" s="8">
        <v>0.5</v>
      </c>
      <c r="E126" s="8">
        <v>0</v>
      </c>
      <c r="F126" s="8">
        <v>21.14</v>
      </c>
      <c r="G126" s="8">
        <v>86.6</v>
      </c>
      <c r="H126" s="9" t="s">
        <v>110</v>
      </c>
    </row>
    <row r="127" spans="1:8" s="6" customFormat="1" ht="15" customHeight="1" x14ac:dyDescent="0.3">
      <c r="A127" s="34"/>
      <c r="B127" s="21" t="s">
        <v>55</v>
      </c>
      <c r="C127" s="26">
        <v>50</v>
      </c>
      <c r="D127" s="29">
        <v>3.4</v>
      </c>
      <c r="E127" s="29">
        <v>0.6</v>
      </c>
      <c r="F127" s="29">
        <v>20</v>
      </c>
      <c r="G127" s="29">
        <v>97.5</v>
      </c>
      <c r="H127" s="9"/>
    </row>
    <row r="128" spans="1:8" s="6" customFormat="1" ht="15" customHeight="1" x14ac:dyDescent="0.3">
      <c r="A128" s="34"/>
      <c r="B128" s="21"/>
      <c r="C128" s="26"/>
      <c r="D128" s="8"/>
      <c r="E128" s="8"/>
      <c r="F128" s="8"/>
      <c r="G128" s="8"/>
      <c r="H128" s="9"/>
    </row>
    <row r="129" spans="1:8" s="12" customFormat="1" ht="15" customHeight="1" x14ac:dyDescent="0.3">
      <c r="A129" s="25"/>
      <c r="B129" s="22" t="s">
        <v>13</v>
      </c>
      <c r="C129" s="25">
        <f>C127+C126+C125+C123+100</f>
        <v>800</v>
      </c>
      <c r="D129" s="10">
        <f>D128+D127+D126+D125+D124+D123</f>
        <v>36.86</v>
      </c>
      <c r="E129" s="10">
        <f t="shared" ref="E129:G129" si="25">E128+E127+E126+E125+E124+E123</f>
        <v>23.65</v>
      </c>
      <c r="F129" s="10">
        <f t="shared" si="25"/>
        <v>113.96000000000001</v>
      </c>
      <c r="G129" s="10">
        <f t="shared" si="25"/>
        <v>867.1</v>
      </c>
      <c r="H129" s="11"/>
    </row>
    <row r="130" spans="1:8" s="6" customFormat="1" ht="15" customHeight="1" x14ac:dyDescent="0.3">
      <c r="A130" s="34" t="s">
        <v>19</v>
      </c>
      <c r="B130" s="21" t="s">
        <v>56</v>
      </c>
      <c r="C130" s="26">
        <v>200</v>
      </c>
      <c r="D130" s="8"/>
      <c r="E130" s="8"/>
      <c r="F130" s="8">
        <v>20</v>
      </c>
      <c r="G130" s="8">
        <v>90</v>
      </c>
      <c r="H130" s="9"/>
    </row>
    <row r="131" spans="1:8" s="6" customFormat="1" ht="15" customHeight="1" x14ac:dyDescent="0.3">
      <c r="A131" s="34"/>
      <c r="B131" s="21" t="s">
        <v>119</v>
      </c>
      <c r="C131" s="26">
        <v>75</v>
      </c>
      <c r="D131" s="8">
        <v>7.2</v>
      </c>
      <c r="E131" s="8">
        <v>8.85</v>
      </c>
      <c r="F131" s="8">
        <v>6.07</v>
      </c>
      <c r="G131" s="8">
        <v>133.27000000000001</v>
      </c>
      <c r="H131" s="9"/>
    </row>
    <row r="132" spans="1:8" s="6" customFormat="1" ht="15.6" x14ac:dyDescent="0.3">
      <c r="A132" s="34"/>
      <c r="B132" s="21" t="s">
        <v>59</v>
      </c>
      <c r="C132" s="26">
        <v>100</v>
      </c>
      <c r="D132" s="28">
        <f>0.61/2</f>
        <v>0.30499999999999999</v>
      </c>
      <c r="E132" s="28">
        <f>0.61/2</f>
        <v>0.30499999999999999</v>
      </c>
      <c r="F132" s="28">
        <f>15.07/2</f>
        <v>7.5350000000000001</v>
      </c>
      <c r="G132" s="28">
        <f>67.69/2</f>
        <v>33.844999999999999</v>
      </c>
      <c r="H132" s="9"/>
    </row>
    <row r="133" spans="1:8" s="6" customFormat="1" x14ac:dyDescent="0.3">
      <c r="A133" s="25"/>
      <c r="B133" s="22" t="s">
        <v>20</v>
      </c>
      <c r="C133" s="25">
        <f>C130+C132+C131</f>
        <v>375</v>
      </c>
      <c r="D133" s="13">
        <f t="shared" ref="D133:F133" si="26">D132+D131+D130</f>
        <v>7.5049999999999999</v>
      </c>
      <c r="E133" s="13">
        <f t="shared" si="26"/>
        <v>9.1549999999999994</v>
      </c>
      <c r="F133" s="13">
        <f t="shared" si="26"/>
        <v>33.605000000000004</v>
      </c>
      <c r="G133" s="13">
        <f>G132+G131+G130</f>
        <v>257.11500000000001</v>
      </c>
      <c r="H133" s="9"/>
    </row>
    <row r="134" spans="1:8" s="6" customFormat="1" ht="15.75" customHeight="1" x14ac:dyDescent="0.3">
      <c r="A134" s="34" t="s">
        <v>29</v>
      </c>
      <c r="B134" s="34"/>
      <c r="C134" s="25">
        <f>C133+C129+C122</f>
        <v>1765</v>
      </c>
      <c r="D134" s="10">
        <f>D133+D129+D122</f>
        <v>71.605000000000004</v>
      </c>
      <c r="E134" s="10">
        <f t="shared" ref="E134:F134" si="27">E133+E129+E122</f>
        <v>49.576999999999998</v>
      </c>
      <c r="F134" s="10">
        <f t="shared" si="27"/>
        <v>204.19499999999999</v>
      </c>
      <c r="G134" s="10">
        <f>G133+G129+G122</f>
        <v>1637.7050000000002</v>
      </c>
      <c r="H134" s="26"/>
    </row>
    <row r="136" spans="1:8" s="6" customFormat="1" ht="25.2" customHeight="1" x14ac:dyDescent="0.3">
      <c r="A136" s="26" t="s">
        <v>0</v>
      </c>
      <c r="B136" s="18" t="s">
        <v>1</v>
      </c>
      <c r="C136" s="26" t="s">
        <v>2</v>
      </c>
      <c r="D136" s="35" t="s">
        <v>3</v>
      </c>
      <c r="E136" s="35"/>
      <c r="F136" s="35"/>
      <c r="G136" s="35" t="s">
        <v>11</v>
      </c>
      <c r="H136" s="26" t="s">
        <v>4</v>
      </c>
    </row>
    <row r="137" spans="1:8" s="6" customFormat="1" ht="18.75" customHeight="1" x14ac:dyDescent="0.3">
      <c r="A137" s="26"/>
      <c r="B137" s="21"/>
      <c r="C137" s="26"/>
      <c r="D137" s="26" t="s">
        <v>5</v>
      </c>
      <c r="E137" s="26" t="s">
        <v>6</v>
      </c>
      <c r="F137" s="26" t="s">
        <v>7</v>
      </c>
      <c r="G137" s="35"/>
      <c r="H137" s="26"/>
    </row>
    <row r="138" spans="1:8" s="6" customFormat="1" ht="15.75" customHeight="1" x14ac:dyDescent="0.3">
      <c r="A138" s="34" t="s">
        <v>46</v>
      </c>
      <c r="B138" s="34"/>
      <c r="C138" s="26"/>
      <c r="D138" s="5"/>
      <c r="E138" s="5"/>
      <c r="F138" s="5"/>
      <c r="G138" s="5"/>
      <c r="H138" s="5"/>
    </row>
    <row r="139" spans="1:8" s="6" customFormat="1" ht="15" customHeight="1" x14ac:dyDescent="0.3">
      <c r="A139" s="34" t="s">
        <v>9</v>
      </c>
      <c r="B139" s="21" t="s">
        <v>69</v>
      </c>
      <c r="C139" s="26">
        <v>100</v>
      </c>
      <c r="D139" s="7">
        <v>12</v>
      </c>
      <c r="E139" s="7">
        <v>22</v>
      </c>
      <c r="F139" s="7">
        <v>5</v>
      </c>
      <c r="G139" s="8">
        <v>280</v>
      </c>
      <c r="H139" s="9"/>
    </row>
    <row r="140" spans="1:8" s="6" customFormat="1" ht="15" customHeight="1" x14ac:dyDescent="0.3">
      <c r="A140" s="34"/>
      <c r="B140" s="21" t="s">
        <v>33</v>
      </c>
      <c r="C140" s="26">
        <v>200</v>
      </c>
      <c r="D140" s="7">
        <v>7.01</v>
      </c>
      <c r="E140" s="7">
        <v>16.5</v>
      </c>
      <c r="F140" s="7">
        <v>47.06</v>
      </c>
      <c r="G140" s="8">
        <v>371</v>
      </c>
      <c r="H140" s="9" t="s">
        <v>73</v>
      </c>
    </row>
    <row r="141" spans="1:8" s="6" customFormat="1" ht="15" customHeight="1" x14ac:dyDescent="0.3">
      <c r="A141" s="34"/>
      <c r="B141" s="21" t="s">
        <v>51</v>
      </c>
      <c r="C141" s="26">
        <v>200</v>
      </c>
      <c r="D141" s="14">
        <v>0.06</v>
      </c>
      <c r="E141" s="7">
        <v>0.02</v>
      </c>
      <c r="F141" s="8">
        <v>5.41</v>
      </c>
      <c r="G141" s="8">
        <v>22.11</v>
      </c>
      <c r="H141" s="9" t="s">
        <v>94</v>
      </c>
    </row>
    <row r="142" spans="1:8" s="6" customFormat="1" ht="15" customHeight="1" x14ac:dyDescent="0.3">
      <c r="A142" s="34"/>
      <c r="B142" s="21" t="s">
        <v>57</v>
      </c>
      <c r="C142" s="26">
        <v>50</v>
      </c>
      <c r="D142" s="28">
        <f>1.65/2</f>
        <v>0.82499999999999996</v>
      </c>
      <c r="E142" s="28">
        <f>2.12/2</f>
        <v>1.06</v>
      </c>
      <c r="F142" s="28">
        <f>18.1/2</f>
        <v>9.0500000000000007</v>
      </c>
      <c r="G142" s="28">
        <f>97.75/2</f>
        <v>48.875</v>
      </c>
      <c r="H142" s="9"/>
    </row>
    <row r="143" spans="1:8" s="6" customFormat="1" ht="15" customHeight="1" x14ac:dyDescent="0.3">
      <c r="A143" s="34"/>
      <c r="B143" s="21"/>
      <c r="C143" s="26"/>
      <c r="D143" s="8"/>
      <c r="E143" s="8"/>
      <c r="F143" s="8"/>
      <c r="G143" s="8"/>
      <c r="H143" s="9"/>
    </row>
    <row r="144" spans="1:8" s="12" customFormat="1" ht="15" customHeight="1" x14ac:dyDescent="0.3">
      <c r="A144" s="25"/>
      <c r="B144" s="22" t="s">
        <v>12</v>
      </c>
      <c r="C144" s="25">
        <f>SUM(C139:C143)</f>
        <v>550</v>
      </c>
      <c r="D144" s="10">
        <f>D143+D142+D141+D140+D139</f>
        <v>19.895</v>
      </c>
      <c r="E144" s="10">
        <f t="shared" ref="E144:G144" si="28">E143+E142+E141+E140+E139</f>
        <v>39.58</v>
      </c>
      <c r="F144" s="10">
        <f t="shared" si="28"/>
        <v>66.52000000000001</v>
      </c>
      <c r="G144" s="10">
        <f t="shared" si="28"/>
        <v>721.98500000000001</v>
      </c>
      <c r="H144" s="11"/>
    </row>
    <row r="145" spans="1:8" s="6" customFormat="1" x14ac:dyDescent="0.3">
      <c r="A145" s="34" t="s">
        <v>10</v>
      </c>
      <c r="B145" s="21" t="s">
        <v>105</v>
      </c>
      <c r="C145" s="31" t="s">
        <v>53</v>
      </c>
      <c r="D145" s="5">
        <v>1.2</v>
      </c>
      <c r="E145" s="5">
        <v>2.4</v>
      </c>
      <c r="F145" s="5">
        <v>5.9</v>
      </c>
      <c r="G145" s="5">
        <v>47.8</v>
      </c>
      <c r="H145" s="9" t="s">
        <v>104</v>
      </c>
    </row>
    <row r="146" spans="1:8" s="6" customFormat="1" ht="15" customHeight="1" x14ac:dyDescent="0.3">
      <c r="A146" s="34"/>
      <c r="B146" s="21" t="s">
        <v>26</v>
      </c>
      <c r="C146" s="26">
        <v>200</v>
      </c>
      <c r="D146" s="7">
        <v>4.8099999999999996</v>
      </c>
      <c r="E146" s="7">
        <v>16.3</v>
      </c>
      <c r="F146" s="7">
        <v>49.06</v>
      </c>
      <c r="G146" s="7">
        <v>369</v>
      </c>
      <c r="H146" s="9" t="s">
        <v>110</v>
      </c>
    </row>
    <row r="147" spans="1:8" s="6" customFormat="1" ht="15" customHeight="1" x14ac:dyDescent="0.3">
      <c r="A147" s="34"/>
      <c r="B147" s="21" t="s">
        <v>22</v>
      </c>
      <c r="C147" s="26">
        <v>100</v>
      </c>
      <c r="D147" s="7">
        <v>15.9</v>
      </c>
      <c r="E147" s="7">
        <v>14.4</v>
      </c>
      <c r="F147" s="7">
        <v>16</v>
      </c>
      <c r="G147" s="8">
        <v>261</v>
      </c>
      <c r="H147" s="9" t="s">
        <v>112</v>
      </c>
    </row>
    <row r="148" spans="1:8" s="6" customFormat="1" ht="15" customHeight="1" x14ac:dyDescent="0.3">
      <c r="A148" s="34"/>
      <c r="B148" s="21" t="s">
        <v>98</v>
      </c>
      <c r="C148" s="26">
        <v>200</v>
      </c>
      <c r="D148" s="8">
        <v>0.11</v>
      </c>
      <c r="E148" s="8">
        <v>0.11</v>
      </c>
      <c r="F148" s="8">
        <v>30.22</v>
      </c>
      <c r="G148" s="8">
        <v>98.55</v>
      </c>
      <c r="H148" s="9" t="s">
        <v>108</v>
      </c>
    </row>
    <row r="149" spans="1:8" s="6" customFormat="1" ht="15" customHeight="1" x14ac:dyDescent="0.3">
      <c r="A149" s="34"/>
      <c r="B149" s="21" t="s">
        <v>55</v>
      </c>
      <c r="C149" s="26">
        <v>50</v>
      </c>
      <c r="D149" s="29">
        <v>3.4</v>
      </c>
      <c r="E149" s="29">
        <v>0.6</v>
      </c>
      <c r="F149" s="29">
        <v>20</v>
      </c>
      <c r="G149" s="29">
        <v>97.5</v>
      </c>
      <c r="H149" s="9"/>
    </row>
    <row r="150" spans="1:8" s="6" customFormat="1" ht="15" customHeight="1" x14ac:dyDescent="0.3">
      <c r="A150" s="34"/>
      <c r="B150" s="21"/>
      <c r="C150" s="26"/>
      <c r="D150" s="8"/>
      <c r="E150" s="8"/>
      <c r="F150" s="8"/>
      <c r="G150" s="8"/>
      <c r="H150" s="9"/>
    </row>
    <row r="151" spans="1:8" s="12" customFormat="1" ht="15" customHeight="1" x14ac:dyDescent="0.3">
      <c r="A151" s="25"/>
      <c r="B151" s="22" t="s">
        <v>13</v>
      </c>
      <c r="C151" s="25">
        <f>C146+C147+C148+C149+260</f>
        <v>810</v>
      </c>
      <c r="D151" s="10">
        <f>D150+D149+D148+D147+D146+D145</f>
        <v>25.419999999999998</v>
      </c>
      <c r="E151" s="10">
        <f t="shared" ref="E151:G151" si="29">E150+E149+E148+E147+E146+E145</f>
        <v>33.81</v>
      </c>
      <c r="F151" s="10">
        <f t="shared" si="29"/>
        <v>121.18</v>
      </c>
      <c r="G151" s="10">
        <f t="shared" si="29"/>
        <v>873.84999999999991</v>
      </c>
      <c r="H151" s="11"/>
    </row>
    <row r="152" spans="1:8" s="6" customFormat="1" ht="15" customHeight="1" x14ac:dyDescent="0.3">
      <c r="A152" s="34" t="s">
        <v>19</v>
      </c>
      <c r="B152" s="21" t="s">
        <v>56</v>
      </c>
      <c r="C152" s="26">
        <v>200</v>
      </c>
      <c r="D152" s="8"/>
      <c r="E152" s="8"/>
      <c r="F152" s="8">
        <v>20</v>
      </c>
      <c r="G152" s="8">
        <v>90</v>
      </c>
      <c r="H152" s="9"/>
    </row>
    <row r="153" spans="1:8" s="6" customFormat="1" ht="15" customHeight="1" x14ac:dyDescent="0.3">
      <c r="A153" s="34"/>
      <c r="B153" s="21" t="s">
        <v>117</v>
      </c>
      <c r="C153" s="26">
        <v>75</v>
      </c>
      <c r="D153" s="8">
        <v>2.25</v>
      </c>
      <c r="E153" s="8">
        <v>1.72</v>
      </c>
      <c r="F153" s="8">
        <v>43.87</v>
      </c>
      <c r="G153" s="8">
        <v>202.5</v>
      </c>
      <c r="H153" s="9"/>
    </row>
    <row r="154" spans="1:8" s="6" customFormat="1" ht="15.6" x14ac:dyDescent="0.3">
      <c r="A154" s="34"/>
      <c r="B154" s="21" t="s">
        <v>57</v>
      </c>
      <c r="C154" s="26">
        <v>50</v>
      </c>
      <c r="D154" s="28">
        <f>1.65/2</f>
        <v>0.82499999999999996</v>
      </c>
      <c r="E154" s="28">
        <f>2.12/2</f>
        <v>1.06</v>
      </c>
      <c r="F154" s="28">
        <f>18.1/2</f>
        <v>9.0500000000000007</v>
      </c>
      <c r="G154" s="28">
        <f>97.75/2</f>
        <v>48.875</v>
      </c>
      <c r="H154" s="9"/>
    </row>
    <row r="155" spans="1:8" s="6" customFormat="1" x14ac:dyDescent="0.3">
      <c r="A155" s="25"/>
      <c r="B155" s="22" t="s">
        <v>20</v>
      </c>
      <c r="C155" s="25">
        <f>C152+C154+C153</f>
        <v>325</v>
      </c>
      <c r="D155" s="13">
        <f t="shared" ref="D155:F155" si="30">D154+D153+D152</f>
        <v>3.0750000000000002</v>
      </c>
      <c r="E155" s="13">
        <f t="shared" si="30"/>
        <v>2.7800000000000002</v>
      </c>
      <c r="F155" s="13">
        <f t="shared" si="30"/>
        <v>72.92</v>
      </c>
      <c r="G155" s="13">
        <f>G154+G153+G152</f>
        <v>341.375</v>
      </c>
      <c r="H155" s="9"/>
    </row>
    <row r="156" spans="1:8" s="6" customFormat="1" ht="15.75" customHeight="1" x14ac:dyDescent="0.3">
      <c r="A156" s="34" t="s">
        <v>29</v>
      </c>
      <c r="B156" s="34"/>
      <c r="C156" s="25">
        <f>C155+C151+C144</f>
        <v>1685</v>
      </c>
      <c r="D156" s="10">
        <f>D155+D151+D144</f>
        <v>48.39</v>
      </c>
      <c r="E156" s="10">
        <f t="shared" ref="E156:G156" si="31">E155+E151+E144</f>
        <v>76.17</v>
      </c>
      <c r="F156" s="10">
        <f t="shared" si="31"/>
        <v>260.62</v>
      </c>
      <c r="G156" s="10">
        <f t="shared" si="31"/>
        <v>1937.21</v>
      </c>
      <c r="H156" s="26"/>
    </row>
    <row r="158" spans="1:8" s="6" customFormat="1" ht="25.2" customHeight="1" x14ac:dyDescent="0.3">
      <c r="A158" s="26" t="s">
        <v>0</v>
      </c>
      <c r="B158" s="18" t="s">
        <v>1</v>
      </c>
      <c r="C158" s="26" t="s">
        <v>2</v>
      </c>
      <c r="D158" s="35" t="s">
        <v>3</v>
      </c>
      <c r="E158" s="35"/>
      <c r="F158" s="35"/>
      <c r="G158" s="35" t="s">
        <v>11</v>
      </c>
      <c r="H158" s="26" t="s">
        <v>4</v>
      </c>
    </row>
    <row r="159" spans="1:8" s="6" customFormat="1" ht="18.75" customHeight="1" x14ac:dyDescent="0.3">
      <c r="A159" s="26"/>
      <c r="B159" s="21"/>
      <c r="C159" s="26"/>
      <c r="D159" s="26" t="s">
        <v>5</v>
      </c>
      <c r="E159" s="26" t="s">
        <v>6</v>
      </c>
      <c r="F159" s="26" t="s">
        <v>7</v>
      </c>
      <c r="G159" s="35"/>
      <c r="H159" s="26"/>
    </row>
    <row r="160" spans="1:8" s="6" customFormat="1" ht="15.75" customHeight="1" x14ac:dyDescent="0.3">
      <c r="A160" s="34" t="s">
        <v>41</v>
      </c>
      <c r="B160" s="34"/>
      <c r="C160" s="26"/>
      <c r="D160" s="5"/>
      <c r="E160" s="5"/>
      <c r="F160" s="5"/>
      <c r="G160" s="5"/>
      <c r="H160" s="5"/>
    </row>
    <row r="161" spans="1:8" s="6" customFormat="1" ht="15" customHeight="1" x14ac:dyDescent="0.3">
      <c r="A161" s="34" t="s">
        <v>9</v>
      </c>
      <c r="B161" s="21" t="s">
        <v>70</v>
      </c>
      <c r="C161" s="26">
        <v>250</v>
      </c>
      <c r="D161" s="7">
        <v>7.21</v>
      </c>
      <c r="E161" s="7">
        <v>1.68</v>
      </c>
      <c r="F161" s="7">
        <v>49.5</v>
      </c>
      <c r="G161" s="8">
        <v>244.23</v>
      </c>
      <c r="H161" s="9" t="s">
        <v>92</v>
      </c>
    </row>
    <row r="162" spans="1:8" s="6" customFormat="1" ht="15" customHeight="1" x14ac:dyDescent="0.3">
      <c r="A162" s="34"/>
      <c r="B162" s="21" t="s">
        <v>15</v>
      </c>
      <c r="C162" s="26">
        <v>60</v>
      </c>
      <c r="D162" s="27">
        <v>4.3600000000000003</v>
      </c>
      <c r="E162" s="28">
        <v>2.78</v>
      </c>
      <c r="F162" s="29">
        <v>27</v>
      </c>
      <c r="G162" s="30">
        <v>151.80000000000001</v>
      </c>
      <c r="H162" s="9"/>
    </row>
    <row r="163" spans="1:8" s="6" customFormat="1" ht="15" customHeight="1" x14ac:dyDescent="0.3">
      <c r="A163" s="34"/>
      <c r="B163" s="21" t="s">
        <v>25</v>
      </c>
      <c r="C163" s="26">
        <v>15</v>
      </c>
      <c r="D163" s="7">
        <v>3.79</v>
      </c>
      <c r="E163" s="7">
        <v>3.79</v>
      </c>
      <c r="F163" s="7"/>
      <c r="G163" s="8">
        <v>67.5</v>
      </c>
      <c r="H163" s="9" t="s">
        <v>79</v>
      </c>
    </row>
    <row r="164" spans="1:8" s="6" customFormat="1" ht="15" customHeight="1" x14ac:dyDescent="0.3">
      <c r="A164" s="34"/>
      <c r="B164" s="21" t="s">
        <v>14</v>
      </c>
      <c r="C164" s="26">
        <v>15</v>
      </c>
      <c r="D164" s="8">
        <v>1.4999999999999999E-2</v>
      </c>
      <c r="E164" s="8">
        <v>12.45</v>
      </c>
      <c r="F164" s="8">
        <v>0.09</v>
      </c>
      <c r="G164" s="8">
        <v>115.5</v>
      </c>
      <c r="H164" s="9" t="s">
        <v>81</v>
      </c>
    </row>
    <row r="165" spans="1:8" s="6" customFormat="1" ht="15" customHeight="1" x14ac:dyDescent="0.3">
      <c r="A165" s="34"/>
      <c r="B165" s="21" t="s">
        <v>16</v>
      </c>
      <c r="C165" s="26">
        <v>200</v>
      </c>
      <c r="D165" s="14">
        <v>4.9000000000000004</v>
      </c>
      <c r="E165" s="7">
        <v>5</v>
      </c>
      <c r="F165" s="8">
        <v>32.5</v>
      </c>
      <c r="G165" s="8">
        <v>195</v>
      </c>
      <c r="H165" s="9" t="s">
        <v>80</v>
      </c>
    </row>
    <row r="166" spans="1:8" s="12" customFormat="1" ht="15" customHeight="1" x14ac:dyDescent="0.3">
      <c r="A166" s="25"/>
      <c r="B166" s="22" t="s">
        <v>12</v>
      </c>
      <c r="C166" s="25">
        <f>SUM(C161:C165)</f>
        <v>540</v>
      </c>
      <c r="D166" s="10">
        <f>D165+D164+D163+D162+D161</f>
        <v>20.275000000000002</v>
      </c>
      <c r="E166" s="10">
        <f t="shared" ref="E166:G166" si="32">E165+E164+E163+E162+E161</f>
        <v>25.7</v>
      </c>
      <c r="F166" s="10">
        <f t="shared" si="32"/>
        <v>109.09</v>
      </c>
      <c r="G166" s="10">
        <f t="shared" si="32"/>
        <v>774.03</v>
      </c>
      <c r="H166" s="11"/>
    </row>
    <row r="167" spans="1:8" s="6" customFormat="1" x14ac:dyDescent="0.3">
      <c r="A167" s="34" t="s">
        <v>10</v>
      </c>
      <c r="B167" s="21" t="s">
        <v>62</v>
      </c>
      <c r="C167" s="26">
        <v>250</v>
      </c>
      <c r="D167" s="5">
        <v>11.5</v>
      </c>
      <c r="E167" s="5">
        <v>5.6</v>
      </c>
      <c r="F167" s="5">
        <v>17.8</v>
      </c>
      <c r="G167" s="5">
        <v>186.25</v>
      </c>
      <c r="H167" s="9" t="s">
        <v>113</v>
      </c>
    </row>
    <row r="168" spans="1:8" s="6" customFormat="1" ht="15" customHeight="1" x14ac:dyDescent="0.3">
      <c r="A168" s="34"/>
      <c r="B168" s="21" t="s">
        <v>99</v>
      </c>
      <c r="C168" s="26" t="s">
        <v>38</v>
      </c>
      <c r="D168" s="7">
        <v>2.36</v>
      </c>
      <c r="E168" s="7">
        <v>7.46</v>
      </c>
      <c r="F168" s="7">
        <v>19.71</v>
      </c>
      <c r="G168" s="7">
        <v>280.25</v>
      </c>
      <c r="H168" s="9" t="s">
        <v>114</v>
      </c>
    </row>
    <row r="169" spans="1:8" s="6" customFormat="1" ht="15" customHeight="1" x14ac:dyDescent="0.3">
      <c r="A169" s="34"/>
      <c r="B169" s="21" t="s">
        <v>100</v>
      </c>
      <c r="C169" s="31">
        <v>60</v>
      </c>
      <c r="D169" s="7">
        <v>0.49</v>
      </c>
      <c r="E169" s="7"/>
      <c r="F169" s="7">
        <v>1.7</v>
      </c>
      <c r="G169" s="7">
        <v>8.77</v>
      </c>
      <c r="H169" s="9"/>
    </row>
    <row r="170" spans="1:8" s="6" customFormat="1" ht="15" customHeight="1" x14ac:dyDescent="0.3">
      <c r="A170" s="34"/>
      <c r="B170" s="21" t="s">
        <v>18</v>
      </c>
      <c r="C170" s="26">
        <v>200</v>
      </c>
      <c r="D170" s="8">
        <v>0.5</v>
      </c>
      <c r="E170" s="8">
        <v>0</v>
      </c>
      <c r="F170" s="8">
        <v>21.14</v>
      </c>
      <c r="G170" s="8">
        <v>86.6</v>
      </c>
      <c r="H170" s="9" t="s">
        <v>110</v>
      </c>
    </row>
    <row r="171" spans="1:8" s="6" customFormat="1" ht="15" customHeight="1" x14ac:dyDescent="0.3">
      <c r="A171" s="34"/>
      <c r="B171" s="21" t="s">
        <v>55</v>
      </c>
      <c r="C171" s="26">
        <v>50</v>
      </c>
      <c r="D171" s="29">
        <v>3.4</v>
      </c>
      <c r="E171" s="29">
        <v>0.6</v>
      </c>
      <c r="F171" s="29">
        <v>20</v>
      </c>
      <c r="G171" s="29">
        <v>97.5</v>
      </c>
      <c r="H171" s="9"/>
    </row>
    <row r="172" spans="1:8" s="12" customFormat="1" ht="15" customHeight="1" x14ac:dyDescent="0.3">
      <c r="A172" s="25"/>
      <c r="B172" s="22" t="s">
        <v>13</v>
      </c>
      <c r="C172" s="25">
        <f>C171+C170+C169+C167+250</f>
        <v>810</v>
      </c>
      <c r="D172" s="33">
        <f>D171+D170+D169+D168+D167</f>
        <v>18.25</v>
      </c>
      <c r="E172" s="33">
        <f t="shared" ref="E172:G172" si="33">E171+E170+E169+E168+E167</f>
        <v>13.66</v>
      </c>
      <c r="F172" s="33">
        <f t="shared" si="33"/>
        <v>80.350000000000009</v>
      </c>
      <c r="G172" s="33">
        <f t="shared" si="33"/>
        <v>659.37</v>
      </c>
      <c r="H172" s="11"/>
    </row>
    <row r="173" spans="1:8" s="6" customFormat="1" ht="15" customHeight="1" x14ac:dyDescent="0.3">
      <c r="A173" s="34" t="s">
        <v>19</v>
      </c>
      <c r="B173" s="21" t="s">
        <v>56</v>
      </c>
      <c r="C173" s="26">
        <v>200</v>
      </c>
      <c r="D173" s="8"/>
      <c r="E173" s="8"/>
      <c r="F173" s="8">
        <v>20</v>
      </c>
      <c r="G173" s="8">
        <v>90</v>
      </c>
      <c r="H173" s="9"/>
    </row>
    <row r="174" spans="1:8" s="6" customFormat="1" ht="15" customHeight="1" x14ac:dyDescent="0.3">
      <c r="A174" s="34"/>
      <c r="B174" s="21" t="s">
        <v>118</v>
      </c>
      <c r="C174" s="26">
        <v>100</v>
      </c>
      <c r="D174" s="8">
        <v>9.1</v>
      </c>
      <c r="E174" s="8">
        <v>16.7</v>
      </c>
      <c r="F174" s="8">
        <v>18.899999999999999</v>
      </c>
      <c r="G174" s="8">
        <v>267.7</v>
      </c>
      <c r="H174" s="9"/>
    </row>
    <row r="175" spans="1:8" s="6" customFormat="1" ht="15.6" x14ac:dyDescent="0.3">
      <c r="A175" s="34"/>
      <c r="B175" s="21" t="s">
        <v>59</v>
      </c>
      <c r="C175" s="26">
        <v>100</v>
      </c>
      <c r="D175" s="28">
        <f>0.61/2</f>
        <v>0.30499999999999999</v>
      </c>
      <c r="E175" s="28">
        <f>0.61/2</f>
        <v>0.30499999999999999</v>
      </c>
      <c r="F175" s="28">
        <f>15.07/2</f>
        <v>7.5350000000000001</v>
      </c>
      <c r="G175" s="28">
        <f>67.69/2</f>
        <v>33.844999999999999</v>
      </c>
      <c r="H175" s="9"/>
    </row>
    <row r="176" spans="1:8" s="6" customFormat="1" x14ac:dyDescent="0.3">
      <c r="A176" s="25"/>
      <c r="B176" s="22" t="s">
        <v>20</v>
      </c>
      <c r="C176" s="25">
        <f>C173+C175+C174</f>
        <v>400</v>
      </c>
      <c r="D176" s="13">
        <f t="shared" ref="D176:F176" si="34">D175+D174+D173</f>
        <v>9.4049999999999994</v>
      </c>
      <c r="E176" s="13">
        <f t="shared" si="34"/>
        <v>17.004999999999999</v>
      </c>
      <c r="F176" s="13">
        <f t="shared" si="34"/>
        <v>46.435000000000002</v>
      </c>
      <c r="G176" s="13">
        <f>G175+G174+G173</f>
        <v>391.54499999999996</v>
      </c>
      <c r="H176" s="9"/>
    </row>
    <row r="177" spans="1:8" s="6" customFormat="1" ht="15.75" customHeight="1" x14ac:dyDescent="0.3">
      <c r="A177" s="34" t="s">
        <v>29</v>
      </c>
      <c r="B177" s="34"/>
      <c r="C177" s="25">
        <f>C176+C172+C166</f>
        <v>1750</v>
      </c>
      <c r="D177" s="10">
        <f>D176+D172+D166</f>
        <v>47.930000000000007</v>
      </c>
      <c r="E177" s="10">
        <f t="shared" ref="E177:G177" si="35">E176+E172+E166</f>
        <v>56.364999999999995</v>
      </c>
      <c r="F177" s="10">
        <f t="shared" si="35"/>
        <v>235.875</v>
      </c>
      <c r="G177" s="10">
        <f t="shared" si="35"/>
        <v>1824.9449999999999</v>
      </c>
      <c r="H177" s="26"/>
    </row>
    <row r="179" spans="1:8" s="6" customFormat="1" ht="25.2" customHeight="1" x14ac:dyDescent="0.3">
      <c r="A179" s="26" t="s">
        <v>0</v>
      </c>
      <c r="B179" s="18" t="s">
        <v>1</v>
      </c>
      <c r="C179" s="26" t="s">
        <v>2</v>
      </c>
      <c r="D179" s="35" t="s">
        <v>3</v>
      </c>
      <c r="E179" s="35"/>
      <c r="F179" s="35"/>
      <c r="G179" s="35" t="s">
        <v>11</v>
      </c>
      <c r="H179" s="26" t="s">
        <v>4</v>
      </c>
    </row>
    <row r="180" spans="1:8" s="6" customFormat="1" ht="18.75" customHeight="1" x14ac:dyDescent="0.3">
      <c r="A180" s="26"/>
      <c r="B180" s="21"/>
      <c r="C180" s="26"/>
      <c r="D180" s="26" t="s">
        <v>5</v>
      </c>
      <c r="E180" s="26" t="s">
        <v>6</v>
      </c>
      <c r="F180" s="26" t="s">
        <v>7</v>
      </c>
      <c r="G180" s="35"/>
      <c r="H180" s="26"/>
    </row>
    <row r="181" spans="1:8" s="6" customFormat="1" ht="15.75" customHeight="1" x14ac:dyDescent="0.3">
      <c r="A181" s="34" t="s">
        <v>47</v>
      </c>
      <c r="B181" s="34"/>
      <c r="C181" s="26"/>
      <c r="D181" s="5"/>
      <c r="E181" s="5"/>
      <c r="F181" s="5"/>
      <c r="G181" s="5"/>
      <c r="H181" s="5"/>
    </row>
    <row r="182" spans="1:8" s="6" customFormat="1" ht="15" customHeight="1" x14ac:dyDescent="0.3">
      <c r="A182" s="34" t="s">
        <v>9</v>
      </c>
      <c r="B182" s="21" t="s">
        <v>42</v>
      </c>
      <c r="C182" s="26" t="s">
        <v>32</v>
      </c>
      <c r="D182" s="7">
        <v>22.75</v>
      </c>
      <c r="E182" s="7">
        <v>21.95</v>
      </c>
      <c r="F182" s="7">
        <v>35.89</v>
      </c>
      <c r="G182" s="8">
        <f>371.9+57.4</f>
        <v>429.29999999999995</v>
      </c>
      <c r="H182" s="9" t="s">
        <v>83</v>
      </c>
    </row>
    <row r="183" spans="1:8" s="6" customFormat="1" ht="15" customHeight="1" x14ac:dyDescent="0.3">
      <c r="A183" s="34"/>
      <c r="B183" s="21" t="s">
        <v>59</v>
      </c>
      <c r="C183" s="26">
        <v>100</v>
      </c>
      <c r="D183" s="28">
        <f>0.61/2</f>
        <v>0.30499999999999999</v>
      </c>
      <c r="E183" s="28">
        <f>0.61/2</f>
        <v>0.30499999999999999</v>
      </c>
      <c r="F183" s="28">
        <f>15.07/2</f>
        <v>7.5350000000000001</v>
      </c>
      <c r="G183" s="28">
        <f>67.69/2</f>
        <v>33.844999999999999</v>
      </c>
      <c r="H183" s="9"/>
    </row>
    <row r="184" spans="1:8" s="6" customFormat="1" ht="15" customHeight="1" x14ac:dyDescent="0.3">
      <c r="A184" s="34"/>
      <c r="B184" s="21" t="s">
        <v>51</v>
      </c>
      <c r="C184" s="26">
        <v>200</v>
      </c>
      <c r="D184" s="14">
        <v>0.06</v>
      </c>
      <c r="E184" s="7">
        <v>0.02</v>
      </c>
      <c r="F184" s="8">
        <v>5.41</v>
      </c>
      <c r="G184" s="8">
        <v>22.11</v>
      </c>
      <c r="H184" s="9" t="s">
        <v>94</v>
      </c>
    </row>
    <row r="185" spans="1:8" s="6" customFormat="1" ht="15" customHeight="1" x14ac:dyDescent="0.3">
      <c r="A185" s="34"/>
      <c r="B185" s="21" t="s">
        <v>15</v>
      </c>
      <c r="C185" s="26">
        <v>60</v>
      </c>
      <c r="D185" s="27">
        <v>4.3600000000000003</v>
      </c>
      <c r="E185" s="28">
        <v>2.78</v>
      </c>
      <c r="F185" s="29">
        <v>27</v>
      </c>
      <c r="G185" s="30">
        <v>151.80000000000001</v>
      </c>
      <c r="H185" s="9"/>
    </row>
    <row r="186" spans="1:8" s="6" customFormat="1" ht="15" customHeight="1" x14ac:dyDescent="0.3">
      <c r="A186" s="34"/>
      <c r="B186" s="21"/>
      <c r="C186" s="26"/>
      <c r="D186" s="8"/>
      <c r="E186" s="8"/>
      <c r="F186" s="8"/>
      <c r="G186" s="8"/>
      <c r="H186" s="9"/>
    </row>
    <row r="187" spans="1:8" s="12" customFormat="1" ht="15" customHeight="1" x14ac:dyDescent="0.3">
      <c r="A187" s="25"/>
      <c r="B187" s="22" t="s">
        <v>12</v>
      </c>
      <c r="C187" s="25">
        <f>150+30+C183+C184+C185</f>
        <v>540</v>
      </c>
      <c r="D187" s="10">
        <f>D186+D185+D184+D183+D182</f>
        <v>27.475000000000001</v>
      </c>
      <c r="E187" s="10">
        <f t="shared" ref="E187:G187" si="36">E186+E185+E184+E183+E182</f>
        <v>25.055</v>
      </c>
      <c r="F187" s="10">
        <f t="shared" si="36"/>
        <v>75.834999999999994</v>
      </c>
      <c r="G187" s="10">
        <f t="shared" si="36"/>
        <v>637.05499999999995</v>
      </c>
      <c r="H187" s="11"/>
    </row>
    <row r="188" spans="1:8" s="6" customFormat="1" x14ac:dyDescent="0.3">
      <c r="A188" s="34" t="s">
        <v>10</v>
      </c>
      <c r="B188" s="21" t="s">
        <v>61</v>
      </c>
      <c r="C188" s="26" t="s">
        <v>53</v>
      </c>
      <c r="D188" s="5">
        <v>2.2000000000000002</v>
      </c>
      <c r="E188" s="5">
        <v>6.8</v>
      </c>
      <c r="F188" s="5">
        <v>13.38</v>
      </c>
      <c r="G188" s="5">
        <v>123</v>
      </c>
      <c r="H188" s="9" t="s">
        <v>86</v>
      </c>
    </row>
    <row r="189" spans="1:8" s="6" customFormat="1" ht="15" customHeight="1" x14ac:dyDescent="0.3">
      <c r="A189" s="34"/>
      <c r="B189" s="21" t="s">
        <v>34</v>
      </c>
      <c r="C189" s="26">
        <v>100</v>
      </c>
      <c r="D189" s="7">
        <v>13</v>
      </c>
      <c r="E189" s="7">
        <v>8.8000000000000007</v>
      </c>
      <c r="F189" s="7">
        <v>15.2</v>
      </c>
      <c r="G189" s="8">
        <v>196</v>
      </c>
      <c r="H189" s="9" t="s">
        <v>88</v>
      </c>
    </row>
    <row r="190" spans="1:8" s="6" customFormat="1" ht="15" customHeight="1" x14ac:dyDescent="0.3">
      <c r="A190" s="34"/>
      <c r="B190" s="21" t="s">
        <v>21</v>
      </c>
      <c r="C190" s="26">
        <v>200</v>
      </c>
      <c r="D190" s="8">
        <v>4.2</v>
      </c>
      <c r="E190" s="8">
        <v>9</v>
      </c>
      <c r="F190" s="8">
        <v>29.2</v>
      </c>
      <c r="G190" s="8">
        <v>217.27</v>
      </c>
      <c r="H190" s="9" t="s">
        <v>76</v>
      </c>
    </row>
    <row r="191" spans="1:8" s="6" customFormat="1" ht="15" customHeight="1" x14ac:dyDescent="0.3">
      <c r="A191" s="34"/>
      <c r="B191" s="21" t="s">
        <v>28</v>
      </c>
      <c r="C191" s="26">
        <v>200</v>
      </c>
      <c r="D191" s="8">
        <v>0.11</v>
      </c>
      <c r="E191" s="8">
        <v>0.11</v>
      </c>
      <c r="F191" s="8">
        <v>30.22</v>
      </c>
      <c r="G191" s="8">
        <v>98.55</v>
      </c>
      <c r="H191" s="9" t="s">
        <v>108</v>
      </c>
    </row>
    <row r="192" spans="1:8" s="6" customFormat="1" ht="15" customHeight="1" x14ac:dyDescent="0.3">
      <c r="A192" s="34"/>
      <c r="B192" s="21" t="s">
        <v>55</v>
      </c>
      <c r="C192" s="26">
        <v>50</v>
      </c>
      <c r="D192" s="29">
        <v>3.4</v>
      </c>
      <c r="E192" s="29">
        <v>0.6</v>
      </c>
      <c r="F192" s="29">
        <v>20</v>
      </c>
      <c r="G192" s="29">
        <v>97.5</v>
      </c>
      <c r="H192" s="9"/>
    </row>
    <row r="193" spans="1:8" s="6" customFormat="1" ht="15" customHeight="1" x14ac:dyDescent="0.3">
      <c r="A193" s="34"/>
      <c r="B193" s="21"/>
      <c r="C193" s="26"/>
      <c r="D193" s="8"/>
      <c r="E193" s="8"/>
      <c r="F193" s="8"/>
      <c r="G193" s="8"/>
      <c r="H193" s="9"/>
    </row>
    <row r="194" spans="1:8" s="12" customFormat="1" ht="15" customHeight="1" x14ac:dyDescent="0.3">
      <c r="A194" s="25"/>
      <c r="B194" s="22" t="s">
        <v>13</v>
      </c>
      <c r="C194" s="25">
        <f>C189+C190+C191+C192+250+10</f>
        <v>810</v>
      </c>
      <c r="D194" s="10">
        <f>D193+D192+D191+D190+D189+D188</f>
        <v>22.91</v>
      </c>
      <c r="E194" s="10">
        <f t="shared" ref="E194:G194" si="37">E193+E192+E191+E190+E189+E188</f>
        <v>25.310000000000002</v>
      </c>
      <c r="F194" s="10">
        <f t="shared" si="37"/>
        <v>108</v>
      </c>
      <c r="G194" s="10">
        <f t="shared" si="37"/>
        <v>732.32</v>
      </c>
      <c r="H194" s="11"/>
    </row>
    <row r="195" spans="1:8" s="6" customFormat="1" ht="15" customHeight="1" x14ac:dyDescent="0.3">
      <c r="A195" s="34" t="s">
        <v>19</v>
      </c>
      <c r="B195" s="21" t="s">
        <v>56</v>
      </c>
      <c r="C195" s="26">
        <v>200</v>
      </c>
      <c r="D195" s="8"/>
      <c r="E195" s="8"/>
      <c r="F195" s="8">
        <v>20</v>
      </c>
      <c r="G195" s="8">
        <v>90</v>
      </c>
      <c r="H195" s="9"/>
    </row>
    <row r="196" spans="1:8" s="6" customFormat="1" ht="15" customHeight="1" x14ac:dyDescent="0.3">
      <c r="A196" s="34"/>
      <c r="B196" s="21" t="s">
        <v>119</v>
      </c>
      <c r="C196" s="26">
        <v>75</v>
      </c>
      <c r="D196" s="8">
        <v>7.2</v>
      </c>
      <c r="E196" s="8">
        <v>8.85</v>
      </c>
      <c r="F196" s="8">
        <v>6.07</v>
      </c>
      <c r="G196" s="8">
        <v>133.27000000000001</v>
      </c>
      <c r="H196" s="9"/>
    </row>
    <row r="197" spans="1:8" s="6" customFormat="1" ht="15.6" x14ac:dyDescent="0.3">
      <c r="A197" s="34"/>
      <c r="B197" s="21" t="s">
        <v>57</v>
      </c>
      <c r="C197" s="26">
        <v>50</v>
      </c>
      <c r="D197" s="28">
        <f>1.65/2</f>
        <v>0.82499999999999996</v>
      </c>
      <c r="E197" s="28">
        <f>2.12/2</f>
        <v>1.06</v>
      </c>
      <c r="F197" s="28">
        <f>18.1/2</f>
        <v>9.0500000000000007</v>
      </c>
      <c r="G197" s="28">
        <f>97.75/2</f>
        <v>48.875</v>
      </c>
      <c r="H197" s="9"/>
    </row>
    <row r="198" spans="1:8" s="6" customFormat="1" x14ac:dyDescent="0.3">
      <c r="A198" s="25"/>
      <c r="B198" s="22" t="s">
        <v>20</v>
      </c>
      <c r="C198" s="25">
        <f>C195+C197+C196</f>
        <v>325</v>
      </c>
      <c r="D198" s="13">
        <f t="shared" ref="D198:F198" si="38">D197+D196+D195</f>
        <v>8.0250000000000004</v>
      </c>
      <c r="E198" s="13">
        <f t="shared" si="38"/>
        <v>9.91</v>
      </c>
      <c r="F198" s="13">
        <f t="shared" si="38"/>
        <v>35.120000000000005</v>
      </c>
      <c r="G198" s="13">
        <f>G197+G196+G195</f>
        <v>272.14499999999998</v>
      </c>
      <c r="H198" s="9"/>
    </row>
    <row r="199" spans="1:8" s="6" customFormat="1" ht="15.75" customHeight="1" x14ac:dyDescent="0.3">
      <c r="A199" s="34" t="s">
        <v>29</v>
      </c>
      <c r="B199" s="34"/>
      <c r="C199" s="25">
        <f>C198+C194+C187</f>
        <v>1675</v>
      </c>
      <c r="D199" s="10">
        <f>D198+D194+D187</f>
        <v>58.410000000000004</v>
      </c>
      <c r="E199" s="10">
        <f t="shared" ref="E199:F199" si="39">E198+E194+E187</f>
        <v>60.274999999999999</v>
      </c>
      <c r="F199" s="10">
        <f t="shared" si="39"/>
        <v>218.95499999999998</v>
      </c>
      <c r="G199" s="10">
        <f>G198+G194+G187</f>
        <v>1641.52</v>
      </c>
      <c r="H199" s="26"/>
    </row>
    <row r="201" spans="1:8" s="6" customFormat="1" ht="25.2" customHeight="1" x14ac:dyDescent="0.3">
      <c r="A201" s="26" t="s">
        <v>0</v>
      </c>
      <c r="B201" s="18" t="s">
        <v>1</v>
      </c>
      <c r="C201" s="26" t="s">
        <v>2</v>
      </c>
      <c r="D201" s="35" t="s">
        <v>3</v>
      </c>
      <c r="E201" s="35"/>
      <c r="F201" s="35"/>
      <c r="G201" s="35" t="s">
        <v>11</v>
      </c>
      <c r="H201" s="26" t="s">
        <v>4</v>
      </c>
    </row>
    <row r="202" spans="1:8" s="6" customFormat="1" ht="18.75" customHeight="1" x14ac:dyDescent="0.3">
      <c r="A202" s="26"/>
      <c r="B202" s="21"/>
      <c r="C202" s="26"/>
      <c r="D202" s="26" t="s">
        <v>5</v>
      </c>
      <c r="E202" s="26" t="s">
        <v>6</v>
      </c>
      <c r="F202" s="26" t="s">
        <v>7</v>
      </c>
      <c r="G202" s="35"/>
      <c r="H202" s="26"/>
    </row>
    <row r="203" spans="1:8" s="6" customFormat="1" ht="15.75" customHeight="1" x14ac:dyDescent="0.3">
      <c r="A203" s="34" t="s">
        <v>48</v>
      </c>
      <c r="B203" s="34"/>
      <c r="C203" s="26"/>
      <c r="D203" s="5"/>
      <c r="E203" s="5"/>
      <c r="F203" s="5"/>
      <c r="G203" s="5"/>
      <c r="H203" s="5"/>
    </row>
    <row r="204" spans="1:8" s="6" customFormat="1" ht="15" customHeight="1" x14ac:dyDescent="0.3">
      <c r="A204" s="34" t="s">
        <v>9</v>
      </c>
      <c r="B204" s="21" t="s">
        <v>31</v>
      </c>
      <c r="C204" s="26" t="s">
        <v>32</v>
      </c>
      <c r="D204" s="7">
        <v>15.09</v>
      </c>
      <c r="E204" s="7">
        <v>26.22</v>
      </c>
      <c r="F204" s="7">
        <v>4.74</v>
      </c>
      <c r="G204" s="8">
        <v>320.01</v>
      </c>
      <c r="H204" s="9" t="s">
        <v>85</v>
      </c>
    </row>
    <row r="205" spans="1:8" s="6" customFormat="1" ht="15" customHeight="1" x14ac:dyDescent="0.3">
      <c r="A205" s="34"/>
      <c r="B205" s="21" t="s">
        <v>51</v>
      </c>
      <c r="C205" s="26">
        <v>200</v>
      </c>
      <c r="D205" s="14">
        <v>0.06</v>
      </c>
      <c r="E205" s="7">
        <v>0.02</v>
      </c>
      <c r="F205" s="8">
        <v>5.41</v>
      </c>
      <c r="G205" s="8">
        <v>22.11</v>
      </c>
      <c r="H205" s="9" t="s">
        <v>94</v>
      </c>
    </row>
    <row r="206" spans="1:8" s="6" customFormat="1" ht="15" customHeight="1" x14ac:dyDescent="0.3">
      <c r="A206" s="34"/>
      <c r="B206" s="21" t="s">
        <v>14</v>
      </c>
      <c r="C206" s="26">
        <v>15</v>
      </c>
      <c r="D206" s="8">
        <v>1.4999999999999999E-2</v>
      </c>
      <c r="E206" s="8">
        <v>12.45</v>
      </c>
      <c r="F206" s="8">
        <v>0.09</v>
      </c>
      <c r="G206" s="8">
        <v>115.5</v>
      </c>
      <c r="H206" s="9" t="s">
        <v>81</v>
      </c>
    </row>
    <row r="207" spans="1:8" s="6" customFormat="1" ht="15" customHeight="1" x14ac:dyDescent="0.3">
      <c r="A207" s="34"/>
      <c r="B207" s="21" t="s">
        <v>25</v>
      </c>
      <c r="C207" s="26">
        <v>15</v>
      </c>
      <c r="D207" s="7">
        <v>3.79</v>
      </c>
      <c r="E207" s="7">
        <v>3.79</v>
      </c>
      <c r="F207" s="7"/>
      <c r="G207" s="8">
        <v>67.5</v>
      </c>
      <c r="H207" s="9" t="s">
        <v>79</v>
      </c>
    </row>
    <row r="208" spans="1:8" s="6" customFormat="1" ht="15" customHeight="1" x14ac:dyDescent="0.3">
      <c r="A208" s="34"/>
      <c r="B208" s="21" t="s">
        <v>15</v>
      </c>
      <c r="C208" s="26">
        <v>60</v>
      </c>
      <c r="D208" s="27">
        <v>4.3600000000000003</v>
      </c>
      <c r="E208" s="28">
        <v>2.78</v>
      </c>
      <c r="F208" s="29">
        <v>27</v>
      </c>
      <c r="G208" s="30">
        <v>151.80000000000001</v>
      </c>
      <c r="H208" s="9"/>
    </row>
    <row r="209" spans="1:8" s="6" customFormat="1" ht="15" customHeight="1" x14ac:dyDescent="0.3">
      <c r="A209" s="34"/>
      <c r="B209" s="21" t="s">
        <v>57</v>
      </c>
      <c r="C209" s="26">
        <v>50</v>
      </c>
      <c r="D209" s="28">
        <f>1.65/2</f>
        <v>0.82499999999999996</v>
      </c>
      <c r="E209" s="28">
        <f>2.12/2</f>
        <v>1.06</v>
      </c>
      <c r="F209" s="28">
        <f>18.1/2</f>
        <v>9.0500000000000007</v>
      </c>
      <c r="G209" s="28">
        <f>97.75/2</f>
        <v>48.875</v>
      </c>
      <c r="H209" s="9"/>
    </row>
    <row r="210" spans="1:8" s="6" customFormat="1" ht="15" customHeight="1" x14ac:dyDescent="0.3">
      <c r="A210" s="34"/>
      <c r="B210" s="21"/>
      <c r="C210" s="26"/>
      <c r="D210" s="8"/>
      <c r="E210" s="8"/>
      <c r="F210" s="8"/>
      <c r="G210" s="8"/>
      <c r="H210" s="9"/>
    </row>
    <row r="211" spans="1:8" s="12" customFormat="1" ht="15" customHeight="1" x14ac:dyDescent="0.3">
      <c r="A211" s="25"/>
      <c r="B211" s="22" t="s">
        <v>12</v>
      </c>
      <c r="C211" s="25">
        <f>C205+C206+C207+C208+C209+150+30</f>
        <v>520</v>
      </c>
      <c r="D211" s="10">
        <f>D209+D208+D207+D206+D205+D204</f>
        <v>24.14</v>
      </c>
      <c r="E211" s="10">
        <f t="shared" ref="E211:G211" si="40">E209+E208+E207+E206+E205+E204</f>
        <v>46.319999999999993</v>
      </c>
      <c r="F211" s="10">
        <f t="shared" si="40"/>
        <v>46.29</v>
      </c>
      <c r="G211" s="10">
        <f t="shared" si="40"/>
        <v>725.79500000000007</v>
      </c>
      <c r="H211" s="11"/>
    </row>
    <row r="212" spans="1:8" s="6" customFormat="1" x14ac:dyDescent="0.3">
      <c r="A212" s="34" t="s">
        <v>10</v>
      </c>
      <c r="B212" s="21" t="s">
        <v>58</v>
      </c>
      <c r="C212" s="26" t="s">
        <v>53</v>
      </c>
      <c r="D212" s="5">
        <v>3</v>
      </c>
      <c r="E212" s="5">
        <v>4.5</v>
      </c>
      <c r="F212" s="5">
        <v>20.100000000000001</v>
      </c>
      <c r="G212" s="5">
        <v>135</v>
      </c>
      <c r="H212" s="9" t="s">
        <v>82</v>
      </c>
    </row>
    <row r="213" spans="1:8" s="6" customFormat="1" ht="15" customHeight="1" x14ac:dyDescent="0.3">
      <c r="A213" s="34"/>
      <c r="B213" s="21" t="s">
        <v>37</v>
      </c>
      <c r="C213" s="26" t="s">
        <v>38</v>
      </c>
      <c r="D213" s="7">
        <v>16.8</v>
      </c>
      <c r="E213" s="7">
        <v>18.47</v>
      </c>
      <c r="F213" s="7">
        <v>37.76</v>
      </c>
      <c r="G213" s="7">
        <v>334.1</v>
      </c>
      <c r="H213" s="9" t="s">
        <v>93</v>
      </c>
    </row>
    <row r="214" spans="1:8" s="6" customFormat="1" ht="15" customHeight="1" x14ac:dyDescent="0.3">
      <c r="A214" s="34"/>
      <c r="B214" s="21" t="s">
        <v>72</v>
      </c>
      <c r="C214" s="26">
        <v>60</v>
      </c>
      <c r="D214" s="7">
        <v>1.56</v>
      </c>
      <c r="E214" s="7">
        <v>2.88</v>
      </c>
      <c r="F214" s="7">
        <v>5.04</v>
      </c>
      <c r="G214" s="8">
        <v>52.8</v>
      </c>
      <c r="H214" s="9"/>
    </row>
    <row r="215" spans="1:8" s="6" customFormat="1" ht="15" customHeight="1" x14ac:dyDescent="0.3">
      <c r="A215" s="34"/>
      <c r="B215" s="21" t="s">
        <v>55</v>
      </c>
      <c r="C215" s="26">
        <v>50</v>
      </c>
      <c r="D215" s="29">
        <v>3.4</v>
      </c>
      <c r="E215" s="29">
        <v>0.6</v>
      </c>
      <c r="F215" s="29">
        <v>20</v>
      </c>
      <c r="G215" s="29">
        <v>97.5</v>
      </c>
      <c r="H215" s="9"/>
    </row>
    <row r="216" spans="1:8" s="6" customFormat="1" ht="15" customHeight="1" x14ac:dyDescent="0.3">
      <c r="A216" s="34"/>
      <c r="B216" s="21" t="s">
        <v>18</v>
      </c>
      <c r="C216" s="26">
        <v>200</v>
      </c>
      <c r="D216" s="8">
        <v>0.5</v>
      </c>
      <c r="E216" s="8">
        <v>0</v>
      </c>
      <c r="F216" s="8">
        <v>21.14</v>
      </c>
      <c r="G216" s="8">
        <v>86.6</v>
      </c>
      <c r="H216" s="9" t="s">
        <v>110</v>
      </c>
    </row>
    <row r="217" spans="1:8" s="6" customFormat="1" ht="15" customHeight="1" x14ac:dyDescent="0.3">
      <c r="A217" s="34"/>
      <c r="B217" s="21"/>
      <c r="C217" s="26"/>
      <c r="D217" s="8"/>
      <c r="E217" s="8"/>
      <c r="F217" s="8"/>
      <c r="G217" s="8"/>
      <c r="H217" s="9"/>
    </row>
    <row r="218" spans="1:8" s="12" customFormat="1" ht="15" customHeight="1" x14ac:dyDescent="0.3">
      <c r="A218" s="25"/>
      <c r="B218" s="22" t="s">
        <v>13</v>
      </c>
      <c r="C218" s="25">
        <f>250+10+200+50+C214+C215+C216</f>
        <v>820</v>
      </c>
      <c r="D218" s="10">
        <f>D217+D216+D215+D214+D213+D212</f>
        <v>25.26</v>
      </c>
      <c r="E218" s="10">
        <f t="shared" ref="E218:G218" si="41">E217+E216+E215+E214+E213+E212</f>
        <v>26.45</v>
      </c>
      <c r="F218" s="10">
        <f t="shared" si="41"/>
        <v>104.03999999999999</v>
      </c>
      <c r="G218" s="10">
        <f t="shared" si="41"/>
        <v>706</v>
      </c>
      <c r="H218" s="11"/>
    </row>
    <row r="219" spans="1:8" s="6" customFormat="1" ht="15" customHeight="1" x14ac:dyDescent="0.3">
      <c r="A219" s="34" t="s">
        <v>19</v>
      </c>
      <c r="B219" s="21" t="s">
        <v>56</v>
      </c>
      <c r="C219" s="26">
        <v>200</v>
      </c>
      <c r="D219" s="8"/>
      <c r="E219" s="8"/>
      <c r="F219" s="8">
        <v>20</v>
      </c>
      <c r="G219" s="8">
        <v>90</v>
      </c>
      <c r="H219" s="9"/>
    </row>
    <row r="220" spans="1:8" s="6" customFormat="1" ht="15" customHeight="1" x14ac:dyDescent="0.3">
      <c r="A220" s="34"/>
      <c r="B220" s="21" t="s">
        <v>117</v>
      </c>
      <c r="C220" s="26">
        <v>75</v>
      </c>
      <c r="D220" s="8">
        <v>2.25</v>
      </c>
      <c r="E220" s="8">
        <v>1.72</v>
      </c>
      <c r="F220" s="8">
        <v>43.87</v>
      </c>
      <c r="G220" s="8">
        <v>202.5</v>
      </c>
      <c r="H220" s="9"/>
    </row>
    <row r="221" spans="1:8" s="6" customFormat="1" ht="15.6" x14ac:dyDescent="0.3">
      <c r="A221" s="34"/>
      <c r="B221" s="21" t="s">
        <v>59</v>
      </c>
      <c r="C221" s="26">
        <v>100</v>
      </c>
      <c r="D221" s="28">
        <f>0.61/2</f>
        <v>0.30499999999999999</v>
      </c>
      <c r="E221" s="28">
        <f>0.61/2</f>
        <v>0.30499999999999999</v>
      </c>
      <c r="F221" s="28">
        <f>15.07/2</f>
        <v>7.5350000000000001</v>
      </c>
      <c r="G221" s="28">
        <f>67.69/2</f>
        <v>33.844999999999999</v>
      </c>
      <c r="H221" s="9"/>
    </row>
    <row r="222" spans="1:8" s="6" customFormat="1" x14ac:dyDescent="0.3">
      <c r="A222" s="25"/>
      <c r="B222" s="22" t="s">
        <v>20</v>
      </c>
      <c r="C222" s="25">
        <f>C219+C221+C220</f>
        <v>375</v>
      </c>
      <c r="D222" s="13">
        <f t="shared" ref="D222:F222" si="42">D221+D220+D219</f>
        <v>2.5550000000000002</v>
      </c>
      <c r="E222" s="13">
        <f t="shared" si="42"/>
        <v>2.0249999999999999</v>
      </c>
      <c r="F222" s="13">
        <f t="shared" si="42"/>
        <v>71.405000000000001</v>
      </c>
      <c r="G222" s="13">
        <f>G221+G220+G219</f>
        <v>326.34500000000003</v>
      </c>
      <c r="H222" s="9"/>
    </row>
    <row r="223" spans="1:8" s="6" customFormat="1" ht="15.75" customHeight="1" x14ac:dyDescent="0.3">
      <c r="A223" s="34" t="s">
        <v>29</v>
      </c>
      <c r="B223" s="34"/>
      <c r="C223" s="25">
        <f>C222+C218+C211</f>
        <v>1715</v>
      </c>
      <c r="D223" s="10">
        <f>D222+D218+D211</f>
        <v>51.954999999999998</v>
      </c>
      <c r="E223" s="10">
        <f t="shared" ref="E223:G223" si="43">E222+E218+E211</f>
        <v>74.794999999999987</v>
      </c>
      <c r="F223" s="10">
        <f t="shared" si="43"/>
        <v>221.73499999999999</v>
      </c>
      <c r="G223" s="10">
        <f t="shared" si="43"/>
        <v>1758.14</v>
      </c>
      <c r="H223" s="26"/>
    </row>
    <row r="225" spans="1:8" s="6" customFormat="1" ht="25.2" customHeight="1" x14ac:dyDescent="0.3">
      <c r="A225" s="26" t="s">
        <v>0</v>
      </c>
      <c r="B225" s="18" t="s">
        <v>1</v>
      </c>
      <c r="C225" s="26" t="s">
        <v>2</v>
      </c>
      <c r="D225" s="35" t="s">
        <v>3</v>
      </c>
      <c r="E225" s="35"/>
      <c r="F225" s="35"/>
      <c r="G225" s="35" t="s">
        <v>11</v>
      </c>
      <c r="H225" s="26" t="s">
        <v>4</v>
      </c>
    </row>
    <row r="226" spans="1:8" s="6" customFormat="1" ht="18.75" customHeight="1" x14ac:dyDescent="0.3">
      <c r="A226" s="26"/>
      <c r="B226" s="21"/>
      <c r="C226" s="26"/>
      <c r="D226" s="26" t="s">
        <v>5</v>
      </c>
      <c r="E226" s="26" t="s">
        <v>6</v>
      </c>
      <c r="F226" s="26" t="s">
        <v>7</v>
      </c>
      <c r="G226" s="35"/>
      <c r="H226" s="26"/>
    </row>
    <row r="227" spans="1:8" s="6" customFormat="1" ht="15.75" customHeight="1" x14ac:dyDescent="0.3">
      <c r="A227" s="34" t="s">
        <v>49</v>
      </c>
      <c r="B227" s="34"/>
      <c r="C227" s="26"/>
      <c r="D227" s="5"/>
      <c r="E227" s="5"/>
      <c r="F227" s="5"/>
      <c r="G227" s="5"/>
      <c r="H227" s="5"/>
    </row>
    <row r="228" spans="1:8" s="6" customFormat="1" ht="15" customHeight="1" x14ac:dyDescent="0.3">
      <c r="A228" s="34" t="s">
        <v>9</v>
      </c>
      <c r="B228" s="21" t="s">
        <v>22</v>
      </c>
      <c r="C228" s="26">
        <v>100</v>
      </c>
      <c r="D228" s="7">
        <v>15.9</v>
      </c>
      <c r="E228" s="7">
        <v>14.4</v>
      </c>
      <c r="F228" s="7">
        <v>16</v>
      </c>
      <c r="G228" s="7">
        <v>261</v>
      </c>
      <c r="H228" s="9" t="s">
        <v>75</v>
      </c>
    </row>
    <row r="229" spans="1:8" s="6" customFormat="1" ht="15" customHeight="1" x14ac:dyDescent="0.3">
      <c r="A229" s="34"/>
      <c r="B229" s="21" t="s">
        <v>17</v>
      </c>
      <c r="C229" s="26">
        <v>200</v>
      </c>
      <c r="D229" s="7">
        <v>10.050000000000001</v>
      </c>
      <c r="E229" s="7">
        <v>11.33</v>
      </c>
      <c r="F229" s="7">
        <v>41.25</v>
      </c>
      <c r="G229" s="7">
        <v>307</v>
      </c>
      <c r="H229" s="9" t="s">
        <v>106</v>
      </c>
    </row>
    <row r="230" spans="1:8" s="6" customFormat="1" ht="15" customHeight="1" x14ac:dyDescent="0.3">
      <c r="A230" s="34"/>
      <c r="B230" s="21" t="s">
        <v>51</v>
      </c>
      <c r="C230" s="26">
        <v>200</v>
      </c>
      <c r="D230" s="14">
        <v>0.06</v>
      </c>
      <c r="E230" s="7">
        <v>0.02</v>
      </c>
      <c r="F230" s="8">
        <v>5.41</v>
      </c>
      <c r="G230" s="8">
        <v>22.11</v>
      </c>
      <c r="H230" s="9" t="s">
        <v>94</v>
      </c>
    </row>
    <row r="231" spans="1:8" s="6" customFormat="1" ht="15" customHeight="1" x14ac:dyDescent="0.3">
      <c r="A231" s="34"/>
      <c r="B231" s="21" t="s">
        <v>15</v>
      </c>
      <c r="C231" s="26">
        <v>60</v>
      </c>
      <c r="D231" s="27">
        <v>4.3600000000000003</v>
      </c>
      <c r="E231" s="28">
        <v>2.78</v>
      </c>
      <c r="F231" s="29">
        <v>27</v>
      </c>
      <c r="G231" s="30">
        <v>151.80000000000001</v>
      </c>
      <c r="H231" s="9"/>
    </row>
    <row r="232" spans="1:8" s="6" customFormat="1" ht="15" customHeight="1" x14ac:dyDescent="0.3">
      <c r="A232" s="34"/>
      <c r="B232" s="21"/>
      <c r="C232" s="26"/>
      <c r="D232" s="8"/>
      <c r="E232" s="8"/>
      <c r="F232" s="8"/>
      <c r="G232" s="8"/>
      <c r="H232" s="9"/>
    </row>
    <row r="233" spans="1:8" s="12" customFormat="1" ht="15" customHeight="1" x14ac:dyDescent="0.3">
      <c r="A233" s="25"/>
      <c r="B233" s="22" t="s">
        <v>12</v>
      </c>
      <c r="C233" s="25">
        <f>SUM(C228:C232)</f>
        <v>560</v>
      </c>
      <c r="D233" s="10">
        <f>D232+D231+D230+D229+D228</f>
        <v>30.37</v>
      </c>
      <c r="E233" s="10">
        <f t="shared" ref="E233:G233" si="44">E232+E231+E230+E229+E228</f>
        <v>28.53</v>
      </c>
      <c r="F233" s="10">
        <f t="shared" si="44"/>
        <v>89.66</v>
      </c>
      <c r="G233" s="10">
        <f t="shared" si="44"/>
        <v>741.91000000000008</v>
      </c>
      <c r="H233" s="11"/>
    </row>
    <row r="234" spans="1:8" s="6" customFormat="1" x14ac:dyDescent="0.3">
      <c r="A234" s="34" t="s">
        <v>10</v>
      </c>
      <c r="B234" s="21" t="s">
        <v>52</v>
      </c>
      <c r="C234" s="26" t="s">
        <v>53</v>
      </c>
      <c r="D234" s="5">
        <v>2.2000000000000002</v>
      </c>
      <c r="E234" s="5">
        <v>5.96</v>
      </c>
      <c r="F234" s="5">
        <v>10.28</v>
      </c>
      <c r="G234" s="5">
        <v>105</v>
      </c>
      <c r="H234" s="9" t="s">
        <v>74</v>
      </c>
    </row>
    <row r="235" spans="1:8" s="6" customFormat="1" ht="15" customHeight="1" x14ac:dyDescent="0.3">
      <c r="A235" s="34"/>
      <c r="B235" s="21" t="s">
        <v>27</v>
      </c>
      <c r="C235" s="26" t="s">
        <v>101</v>
      </c>
      <c r="D235" s="7">
        <v>19.91</v>
      </c>
      <c r="E235" s="7">
        <v>5.97</v>
      </c>
      <c r="F235" s="7">
        <v>7.45</v>
      </c>
      <c r="G235" s="7">
        <v>211</v>
      </c>
      <c r="H235" s="9" t="s">
        <v>115</v>
      </c>
    </row>
    <row r="236" spans="1:8" s="6" customFormat="1" ht="15" customHeight="1" x14ac:dyDescent="0.3">
      <c r="A236" s="34"/>
      <c r="B236" s="21" t="s">
        <v>33</v>
      </c>
      <c r="C236" s="26">
        <v>200</v>
      </c>
      <c r="D236" s="7">
        <v>7.01</v>
      </c>
      <c r="E236" s="7">
        <v>16.5</v>
      </c>
      <c r="F236" s="7">
        <v>47.06</v>
      </c>
      <c r="G236" s="8">
        <v>371</v>
      </c>
      <c r="H236" s="9" t="s">
        <v>73</v>
      </c>
    </row>
    <row r="237" spans="1:8" s="6" customFormat="1" ht="15" customHeight="1" x14ac:dyDescent="0.3">
      <c r="A237" s="34"/>
      <c r="B237" s="21" t="s">
        <v>28</v>
      </c>
      <c r="C237" s="26">
        <v>200</v>
      </c>
      <c r="D237" s="8">
        <v>0.11</v>
      </c>
      <c r="E237" s="8">
        <v>0.11</v>
      </c>
      <c r="F237" s="8">
        <v>30.22</v>
      </c>
      <c r="G237" s="8">
        <v>98.55</v>
      </c>
      <c r="H237" s="9" t="s">
        <v>108</v>
      </c>
    </row>
    <row r="238" spans="1:8" s="6" customFormat="1" ht="15" customHeight="1" x14ac:dyDescent="0.3">
      <c r="A238" s="34"/>
      <c r="B238" s="21" t="s">
        <v>55</v>
      </c>
      <c r="C238" s="26">
        <v>50</v>
      </c>
      <c r="D238" s="29">
        <v>3.4</v>
      </c>
      <c r="E238" s="29">
        <v>0.6</v>
      </c>
      <c r="F238" s="29">
        <v>20</v>
      </c>
      <c r="G238" s="29">
        <v>97.5</v>
      </c>
      <c r="H238" s="9"/>
    </row>
    <row r="239" spans="1:8" s="6" customFormat="1" ht="15" customHeight="1" x14ac:dyDescent="0.3">
      <c r="A239" s="34"/>
      <c r="B239" s="21"/>
      <c r="C239" s="26"/>
      <c r="D239" s="8"/>
      <c r="E239" s="8"/>
      <c r="F239" s="8"/>
      <c r="G239" s="8"/>
      <c r="H239" s="9"/>
    </row>
    <row r="240" spans="1:8" s="12" customFormat="1" ht="15" customHeight="1" x14ac:dyDescent="0.3">
      <c r="A240" s="25"/>
      <c r="B240" s="22" t="s">
        <v>13</v>
      </c>
      <c r="C240" s="25">
        <f>250+10+70+30+C236+C237+C238</f>
        <v>810</v>
      </c>
      <c r="D240" s="10">
        <f>D239+D238+D237+D236+D235+D234</f>
        <v>32.630000000000003</v>
      </c>
      <c r="E240" s="10">
        <f t="shared" ref="E240:G240" si="45">E239+E238+E237+E236+E235+E234</f>
        <v>29.14</v>
      </c>
      <c r="F240" s="10">
        <f t="shared" si="45"/>
        <v>115.01</v>
      </c>
      <c r="G240" s="10">
        <f t="shared" si="45"/>
        <v>883.05</v>
      </c>
      <c r="H240" s="11"/>
    </row>
    <row r="241" spans="1:8" s="6" customFormat="1" ht="15" customHeight="1" x14ac:dyDescent="0.3">
      <c r="A241" s="34" t="s">
        <v>19</v>
      </c>
      <c r="B241" s="21" t="s">
        <v>56</v>
      </c>
      <c r="C241" s="26">
        <v>200</v>
      </c>
      <c r="D241" s="8"/>
      <c r="E241" s="8"/>
      <c r="F241" s="8">
        <v>20</v>
      </c>
      <c r="G241" s="8">
        <v>90</v>
      </c>
      <c r="H241" s="9"/>
    </row>
    <row r="242" spans="1:8" s="6" customFormat="1" ht="15" customHeight="1" x14ac:dyDescent="0.3">
      <c r="A242" s="34"/>
      <c r="B242" s="21" t="s">
        <v>118</v>
      </c>
      <c r="C242" s="26">
        <v>100</v>
      </c>
      <c r="D242" s="8">
        <v>9.1</v>
      </c>
      <c r="E242" s="8">
        <v>16.7</v>
      </c>
      <c r="F242" s="8">
        <v>18.899999999999999</v>
      </c>
      <c r="G242" s="8">
        <v>267.7</v>
      </c>
      <c r="H242" s="9"/>
    </row>
    <row r="243" spans="1:8" s="6" customFormat="1" ht="15.6" x14ac:dyDescent="0.3">
      <c r="A243" s="34"/>
      <c r="B243" s="21" t="s">
        <v>57</v>
      </c>
      <c r="C243" s="26">
        <v>50</v>
      </c>
      <c r="D243" s="28">
        <f>1.65/2</f>
        <v>0.82499999999999996</v>
      </c>
      <c r="E243" s="28">
        <f>2.12/2</f>
        <v>1.06</v>
      </c>
      <c r="F243" s="28">
        <f>18.1/2</f>
        <v>9.0500000000000007</v>
      </c>
      <c r="G243" s="28">
        <f>97.75/2</f>
        <v>48.875</v>
      </c>
      <c r="H243" s="9"/>
    </row>
    <row r="244" spans="1:8" s="6" customFormat="1" x14ac:dyDescent="0.3">
      <c r="A244" s="25"/>
      <c r="B244" s="22" t="s">
        <v>20</v>
      </c>
      <c r="C244" s="25">
        <f>C241+C243+C242</f>
        <v>350</v>
      </c>
      <c r="D244" s="13">
        <f t="shared" ref="D244:F244" si="46">D243+D242+D241</f>
        <v>9.9249999999999989</v>
      </c>
      <c r="E244" s="13">
        <f t="shared" si="46"/>
        <v>17.759999999999998</v>
      </c>
      <c r="F244" s="13">
        <f t="shared" si="46"/>
        <v>47.95</v>
      </c>
      <c r="G244" s="13">
        <f>G243+G242+G241</f>
        <v>406.57499999999999</v>
      </c>
      <c r="H244" s="9"/>
    </row>
    <row r="245" spans="1:8" s="6" customFormat="1" ht="15.75" customHeight="1" x14ac:dyDescent="0.3">
      <c r="A245" s="34" t="s">
        <v>29</v>
      </c>
      <c r="B245" s="34"/>
      <c r="C245" s="25">
        <f>C244+C240+C233</f>
        <v>1720</v>
      </c>
      <c r="D245" s="10">
        <f>D244+D240+D233</f>
        <v>72.924999999999997</v>
      </c>
      <c r="E245" s="10">
        <f t="shared" ref="E245:G245" si="47">E244+E240+E233</f>
        <v>75.430000000000007</v>
      </c>
      <c r="F245" s="10">
        <f t="shared" si="47"/>
        <v>252.62</v>
      </c>
      <c r="G245" s="10">
        <f t="shared" si="47"/>
        <v>2031.5350000000001</v>
      </c>
      <c r="H245" s="26"/>
    </row>
    <row r="247" spans="1:8" s="6" customFormat="1" ht="25.2" customHeight="1" x14ac:dyDescent="0.3">
      <c r="A247" s="26" t="s">
        <v>0</v>
      </c>
      <c r="B247" s="18" t="s">
        <v>1</v>
      </c>
      <c r="C247" s="26" t="s">
        <v>2</v>
      </c>
      <c r="D247" s="35" t="s">
        <v>3</v>
      </c>
      <c r="E247" s="35"/>
      <c r="F247" s="35"/>
      <c r="G247" s="35" t="s">
        <v>11</v>
      </c>
      <c r="H247" s="26" t="s">
        <v>4</v>
      </c>
    </row>
    <row r="248" spans="1:8" s="6" customFormat="1" ht="18.75" customHeight="1" x14ac:dyDescent="0.3">
      <c r="A248" s="26"/>
      <c r="B248" s="21"/>
      <c r="C248" s="26"/>
      <c r="D248" s="26" t="s">
        <v>5</v>
      </c>
      <c r="E248" s="26" t="s">
        <v>6</v>
      </c>
      <c r="F248" s="26" t="s">
        <v>7</v>
      </c>
      <c r="G248" s="35"/>
      <c r="H248" s="26"/>
    </row>
    <row r="249" spans="1:8" s="6" customFormat="1" ht="15.75" customHeight="1" x14ac:dyDescent="0.3">
      <c r="A249" s="34" t="s">
        <v>40</v>
      </c>
      <c r="B249" s="34"/>
      <c r="C249" s="26"/>
      <c r="D249" s="5"/>
      <c r="E249" s="5"/>
      <c r="F249" s="5"/>
      <c r="G249" s="5"/>
      <c r="H249" s="5"/>
    </row>
    <row r="250" spans="1:8" s="6" customFormat="1" ht="15" customHeight="1" x14ac:dyDescent="0.3">
      <c r="A250" s="34" t="s">
        <v>9</v>
      </c>
      <c r="B250" s="21" t="s">
        <v>39</v>
      </c>
      <c r="C250" s="26">
        <v>100</v>
      </c>
      <c r="D250" s="7">
        <v>13.6</v>
      </c>
      <c r="E250" s="7">
        <v>13.6</v>
      </c>
      <c r="F250" s="7">
        <v>3.9</v>
      </c>
      <c r="G250" s="8">
        <v>195</v>
      </c>
      <c r="H250" s="9" t="s">
        <v>87</v>
      </c>
    </row>
    <row r="251" spans="1:8" s="6" customFormat="1" ht="15" customHeight="1" x14ac:dyDescent="0.3">
      <c r="A251" s="34"/>
      <c r="B251" s="21" t="s">
        <v>26</v>
      </c>
      <c r="C251" s="26">
        <v>200</v>
      </c>
      <c r="D251" s="7">
        <v>4.8099999999999996</v>
      </c>
      <c r="E251" s="7">
        <v>16.3</v>
      </c>
      <c r="F251" s="7">
        <v>49.06</v>
      </c>
      <c r="G251" s="8">
        <v>369</v>
      </c>
      <c r="H251" s="9" t="s">
        <v>77</v>
      </c>
    </row>
    <row r="252" spans="1:8" s="6" customFormat="1" ht="15" customHeight="1" x14ac:dyDescent="0.3">
      <c r="A252" s="34"/>
      <c r="B252" s="21" t="s">
        <v>67</v>
      </c>
      <c r="C252" s="26">
        <v>200</v>
      </c>
      <c r="D252" s="15">
        <v>0.06</v>
      </c>
      <c r="E252" s="8">
        <v>2E-3</v>
      </c>
      <c r="F252" s="8">
        <v>5.41</v>
      </c>
      <c r="G252" s="8">
        <v>25.02</v>
      </c>
      <c r="H252" s="9" t="s">
        <v>95</v>
      </c>
    </row>
    <row r="253" spans="1:8" s="6" customFormat="1" ht="15" customHeight="1" x14ac:dyDescent="0.3">
      <c r="A253" s="34"/>
      <c r="B253" s="21" t="s">
        <v>15</v>
      </c>
      <c r="C253" s="26">
        <v>60</v>
      </c>
      <c r="D253" s="27">
        <v>4.3600000000000003</v>
      </c>
      <c r="E253" s="28">
        <v>2.78</v>
      </c>
      <c r="F253" s="29">
        <v>27</v>
      </c>
      <c r="G253" s="30">
        <v>151.80000000000001</v>
      </c>
      <c r="H253" s="9"/>
    </row>
    <row r="254" spans="1:8" s="6" customFormat="1" ht="15" customHeight="1" x14ac:dyDescent="0.3">
      <c r="A254" s="34"/>
      <c r="B254" s="21"/>
      <c r="C254" s="26"/>
      <c r="D254" s="8"/>
      <c r="E254" s="8"/>
      <c r="F254" s="8"/>
      <c r="G254" s="8"/>
      <c r="H254" s="9"/>
    </row>
    <row r="255" spans="1:8" s="12" customFormat="1" ht="15" customHeight="1" x14ac:dyDescent="0.3">
      <c r="A255" s="25"/>
      <c r="B255" s="22" t="s">
        <v>12</v>
      </c>
      <c r="C255" s="25">
        <f>SUM(C250:C254)</f>
        <v>560</v>
      </c>
      <c r="D255" s="10">
        <f>D254+D253+D252+D251+D250</f>
        <v>22.83</v>
      </c>
      <c r="E255" s="10">
        <f t="shared" ref="E255:G255" si="48">E254+E253+E252+E251+E250</f>
        <v>32.682000000000002</v>
      </c>
      <c r="F255" s="10">
        <f t="shared" si="48"/>
        <v>85.37</v>
      </c>
      <c r="G255" s="10">
        <f t="shared" si="48"/>
        <v>740.82</v>
      </c>
      <c r="H255" s="11"/>
    </row>
    <row r="256" spans="1:8" s="6" customFormat="1" x14ac:dyDescent="0.3">
      <c r="A256" s="34" t="s">
        <v>10</v>
      </c>
      <c r="B256" s="21" t="s">
        <v>102</v>
      </c>
      <c r="C256" s="26" t="s">
        <v>103</v>
      </c>
      <c r="D256" s="5">
        <v>3</v>
      </c>
      <c r="E256" s="5">
        <v>5.75</v>
      </c>
      <c r="F256" s="5">
        <v>24.12</v>
      </c>
      <c r="G256" s="5">
        <v>165</v>
      </c>
      <c r="H256" s="9" t="s">
        <v>116</v>
      </c>
    </row>
    <row r="257" spans="1:8" s="6" customFormat="1" ht="15" customHeight="1" x14ac:dyDescent="0.3">
      <c r="A257" s="34"/>
      <c r="B257" s="21" t="s">
        <v>21</v>
      </c>
      <c r="C257" s="26">
        <v>200</v>
      </c>
      <c r="D257" s="8">
        <v>4.2</v>
      </c>
      <c r="E257" s="8">
        <v>9</v>
      </c>
      <c r="F257" s="8">
        <v>29.2</v>
      </c>
      <c r="G257" s="8">
        <v>217.27</v>
      </c>
      <c r="H257" s="9" t="s">
        <v>76</v>
      </c>
    </row>
    <row r="258" spans="1:8" s="6" customFormat="1" ht="15" customHeight="1" x14ac:dyDescent="0.3">
      <c r="A258" s="34"/>
      <c r="B258" s="21" t="s">
        <v>34</v>
      </c>
      <c r="C258" s="26">
        <v>100</v>
      </c>
      <c r="D258" s="7">
        <v>13</v>
      </c>
      <c r="E258" s="7">
        <v>8.8000000000000007</v>
      </c>
      <c r="F258" s="7">
        <v>15.2</v>
      </c>
      <c r="G258" s="8">
        <v>196</v>
      </c>
      <c r="H258" s="9" t="s">
        <v>88</v>
      </c>
    </row>
    <row r="259" spans="1:8" s="6" customFormat="1" ht="15" customHeight="1" x14ac:dyDescent="0.3">
      <c r="A259" s="34"/>
      <c r="B259" s="21" t="s">
        <v>18</v>
      </c>
      <c r="C259" s="26">
        <v>200</v>
      </c>
      <c r="D259" s="8">
        <v>0.5</v>
      </c>
      <c r="E259" s="8">
        <v>0</v>
      </c>
      <c r="F259" s="8">
        <v>21.14</v>
      </c>
      <c r="G259" s="8">
        <v>86.6</v>
      </c>
      <c r="H259" s="9" t="s">
        <v>110</v>
      </c>
    </row>
    <row r="260" spans="1:8" s="6" customFormat="1" ht="15" customHeight="1" x14ac:dyDescent="0.3">
      <c r="A260" s="34"/>
      <c r="B260" s="21" t="s">
        <v>55</v>
      </c>
      <c r="C260" s="26">
        <v>50</v>
      </c>
      <c r="D260" s="29">
        <v>3.4</v>
      </c>
      <c r="E260" s="29">
        <v>0.6</v>
      </c>
      <c r="F260" s="29">
        <v>20</v>
      </c>
      <c r="G260" s="29">
        <v>97.5</v>
      </c>
      <c r="H260" s="9"/>
    </row>
    <row r="261" spans="1:8" s="6" customFormat="1" ht="15" customHeight="1" x14ac:dyDescent="0.3">
      <c r="A261" s="34"/>
      <c r="B261" s="21"/>
      <c r="C261" s="26"/>
      <c r="D261" s="8"/>
      <c r="E261" s="8"/>
      <c r="F261" s="8"/>
      <c r="G261" s="8"/>
      <c r="H261" s="9"/>
    </row>
    <row r="262" spans="1:8" s="12" customFormat="1" ht="15" customHeight="1" x14ac:dyDescent="0.3">
      <c r="A262" s="25"/>
      <c r="B262" s="22" t="s">
        <v>13</v>
      </c>
      <c r="C262" s="25">
        <f>C260+C259+C258+C257+250+10+10</f>
        <v>820</v>
      </c>
      <c r="D262" s="10">
        <f>D261+D260+D259+D258+D257+D256</f>
        <v>24.099999999999998</v>
      </c>
      <c r="E262" s="10">
        <f t="shared" ref="E262:G262" si="49">E261+E260+E259+E258+E257+E256</f>
        <v>24.15</v>
      </c>
      <c r="F262" s="10">
        <f t="shared" si="49"/>
        <v>109.66000000000001</v>
      </c>
      <c r="G262" s="10">
        <f t="shared" si="49"/>
        <v>762.37</v>
      </c>
      <c r="H262" s="11"/>
    </row>
    <row r="263" spans="1:8" s="6" customFormat="1" ht="15" customHeight="1" x14ac:dyDescent="0.3">
      <c r="A263" s="34" t="s">
        <v>19</v>
      </c>
      <c r="B263" s="21" t="s">
        <v>56</v>
      </c>
      <c r="C263" s="26">
        <v>200</v>
      </c>
      <c r="D263" s="8"/>
      <c r="E263" s="8"/>
      <c r="F263" s="8">
        <v>20</v>
      </c>
      <c r="G263" s="8">
        <v>90</v>
      </c>
      <c r="H263" s="9"/>
    </row>
    <row r="264" spans="1:8" s="6" customFormat="1" ht="15" customHeight="1" x14ac:dyDescent="0.3">
      <c r="A264" s="34"/>
      <c r="B264" s="21" t="s">
        <v>119</v>
      </c>
      <c r="C264" s="26">
        <v>75</v>
      </c>
      <c r="D264" s="8">
        <v>7.2</v>
      </c>
      <c r="E264" s="8">
        <v>8.85</v>
      </c>
      <c r="F264" s="8">
        <v>6.07</v>
      </c>
      <c r="G264" s="8">
        <v>133.27000000000001</v>
      </c>
      <c r="H264" s="9"/>
    </row>
    <row r="265" spans="1:8" s="6" customFormat="1" ht="15.6" x14ac:dyDescent="0.3">
      <c r="A265" s="34"/>
      <c r="B265" s="21" t="s">
        <v>59</v>
      </c>
      <c r="C265" s="26">
        <v>100</v>
      </c>
      <c r="D265" s="28">
        <f>0.61/2</f>
        <v>0.30499999999999999</v>
      </c>
      <c r="E265" s="28">
        <f>0.61/2</f>
        <v>0.30499999999999999</v>
      </c>
      <c r="F265" s="28">
        <f>15.07/2</f>
        <v>7.5350000000000001</v>
      </c>
      <c r="G265" s="28">
        <f>67.69/2</f>
        <v>33.844999999999999</v>
      </c>
      <c r="H265" s="9"/>
    </row>
    <row r="266" spans="1:8" s="6" customFormat="1" x14ac:dyDescent="0.3">
      <c r="A266" s="25"/>
      <c r="B266" s="22" t="s">
        <v>20</v>
      </c>
      <c r="C266" s="25">
        <f>C263+C265+C264</f>
        <v>375</v>
      </c>
      <c r="D266" s="13">
        <f t="shared" ref="D266:F266" si="50">D265+D264+D263</f>
        <v>7.5049999999999999</v>
      </c>
      <c r="E266" s="13">
        <f t="shared" si="50"/>
        <v>9.1549999999999994</v>
      </c>
      <c r="F266" s="13">
        <f t="shared" si="50"/>
        <v>33.605000000000004</v>
      </c>
      <c r="G266" s="13">
        <f>G265+G264+G263</f>
        <v>257.11500000000001</v>
      </c>
      <c r="H266" s="9"/>
    </row>
    <row r="267" spans="1:8" s="6" customFormat="1" ht="15.75" customHeight="1" x14ac:dyDescent="0.3">
      <c r="A267" s="34" t="s">
        <v>29</v>
      </c>
      <c r="B267" s="34"/>
      <c r="C267" s="25">
        <f>C266+C262+C255</f>
        <v>1755</v>
      </c>
      <c r="D267" s="10">
        <f>D266+D262+D255</f>
        <v>54.434999999999995</v>
      </c>
      <c r="E267" s="10">
        <f t="shared" ref="E267:G267" si="51">E266+E262+E255</f>
        <v>65.986999999999995</v>
      </c>
      <c r="F267" s="10">
        <f t="shared" si="51"/>
        <v>228.63500000000002</v>
      </c>
      <c r="G267" s="10">
        <f t="shared" si="51"/>
        <v>1760.3050000000001</v>
      </c>
      <c r="H267" s="26"/>
    </row>
    <row r="268" spans="1:8" x14ac:dyDescent="0.3">
      <c r="D268" s="19"/>
      <c r="E268" s="19"/>
      <c r="F268" s="19"/>
      <c r="G268" s="19"/>
    </row>
    <row r="269" spans="1:8" x14ac:dyDescent="0.3">
      <c r="D269" s="19"/>
      <c r="E269" s="19"/>
      <c r="F269" s="19"/>
      <c r="G269" s="19"/>
    </row>
  </sheetData>
  <mergeCells count="85">
    <mergeCell ref="A12:A17"/>
    <mergeCell ref="A28:A32"/>
    <mergeCell ref="B2:F2"/>
    <mergeCell ref="D3:F3"/>
    <mergeCell ref="G3:G4"/>
    <mergeCell ref="A5:B5"/>
    <mergeCell ref="A6:A10"/>
    <mergeCell ref="G114:G115"/>
    <mergeCell ref="A19:A21"/>
    <mergeCell ref="A23:B23"/>
    <mergeCell ref="D25:F25"/>
    <mergeCell ref="A34:A39"/>
    <mergeCell ref="A41:A43"/>
    <mergeCell ref="A45:B45"/>
    <mergeCell ref="D47:F47"/>
    <mergeCell ref="G25:G26"/>
    <mergeCell ref="A27:B27"/>
    <mergeCell ref="G92:G93"/>
    <mergeCell ref="A94:B94"/>
    <mergeCell ref="A95:A99"/>
    <mergeCell ref="A101:A106"/>
    <mergeCell ref="A108:A110"/>
    <mergeCell ref="A67:B67"/>
    <mergeCell ref="A112:B112"/>
    <mergeCell ref="A134:B134"/>
    <mergeCell ref="D136:F136"/>
    <mergeCell ref="A90:B90"/>
    <mergeCell ref="A72:A76"/>
    <mergeCell ref="A79:A84"/>
    <mergeCell ref="D92:F92"/>
    <mergeCell ref="D114:F114"/>
    <mergeCell ref="A116:B116"/>
    <mergeCell ref="A117:A121"/>
    <mergeCell ref="A123:A128"/>
    <mergeCell ref="A130:A132"/>
    <mergeCell ref="A86:A88"/>
    <mergeCell ref="D69:F69"/>
    <mergeCell ref="G69:G70"/>
    <mergeCell ref="A71:B71"/>
    <mergeCell ref="A250:A254"/>
    <mergeCell ref="A227:B227"/>
    <mergeCell ref="A228:A232"/>
    <mergeCell ref="A234:A239"/>
    <mergeCell ref="A241:A243"/>
    <mergeCell ref="A245:B245"/>
    <mergeCell ref="D247:F247"/>
    <mergeCell ref="A204:A210"/>
    <mergeCell ref="A161:A165"/>
    <mergeCell ref="A167:A171"/>
    <mergeCell ref="A173:A175"/>
    <mergeCell ref="A177:B177"/>
    <mergeCell ref="A212:A217"/>
    <mergeCell ref="G47:G48"/>
    <mergeCell ref="A49:B49"/>
    <mergeCell ref="A50:A54"/>
    <mergeCell ref="A56:A61"/>
    <mergeCell ref="A63:A65"/>
    <mergeCell ref="A203:B203"/>
    <mergeCell ref="G136:G137"/>
    <mergeCell ref="A138:B138"/>
    <mergeCell ref="A139:A143"/>
    <mergeCell ref="A145:A150"/>
    <mergeCell ref="A152:A154"/>
    <mergeCell ref="A156:B156"/>
    <mergeCell ref="D158:F158"/>
    <mergeCell ref="A181:B181"/>
    <mergeCell ref="A182:A186"/>
    <mergeCell ref="A188:A193"/>
    <mergeCell ref="A195:A197"/>
    <mergeCell ref="A249:B249"/>
    <mergeCell ref="A256:A261"/>
    <mergeCell ref="A263:A265"/>
    <mergeCell ref="A267:B267"/>
    <mergeCell ref="G158:G159"/>
    <mergeCell ref="A160:B160"/>
    <mergeCell ref="D179:F179"/>
    <mergeCell ref="G179:G180"/>
    <mergeCell ref="G247:G248"/>
    <mergeCell ref="A219:A221"/>
    <mergeCell ref="A223:B223"/>
    <mergeCell ref="D225:F225"/>
    <mergeCell ref="G225:G226"/>
    <mergeCell ref="A199:B199"/>
    <mergeCell ref="D201:F201"/>
    <mergeCell ref="G201:G202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Agro2</cp:lastModifiedBy>
  <cp:lastPrinted>2024-08-28T10:04:09Z</cp:lastPrinted>
  <dcterms:created xsi:type="dcterms:W3CDTF">2023-12-30T06:57:21Z</dcterms:created>
  <dcterms:modified xsi:type="dcterms:W3CDTF">2024-08-28T10:21:59Z</dcterms:modified>
</cp:coreProperties>
</file>